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76" yWindow="672" windowWidth="14724" windowHeight="8736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Položky!$A$1:$G$89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88" i="3"/>
  <c r="BD88"/>
  <c r="BC88"/>
  <c r="BB88"/>
  <c r="G88"/>
  <c r="BA88" s="1"/>
  <c r="BE87"/>
  <c r="BD87"/>
  <c r="BC87"/>
  <c r="BB87"/>
  <c r="G87"/>
  <c r="BA87" s="1"/>
  <c r="BE86"/>
  <c r="BD86"/>
  <c r="BC86"/>
  <c r="BB86"/>
  <c r="G86"/>
  <c r="BA86" s="1"/>
  <c r="BE85"/>
  <c r="BD85"/>
  <c r="BC85"/>
  <c r="BB85"/>
  <c r="G85"/>
  <c r="BA85" s="1"/>
  <c r="BE84"/>
  <c r="BD84"/>
  <c r="BC84"/>
  <c r="BB84"/>
  <c r="G84"/>
  <c r="BA84" s="1"/>
  <c r="BE83"/>
  <c r="BD83"/>
  <c r="BC83"/>
  <c r="BB83"/>
  <c r="G83"/>
  <c r="BA83" s="1"/>
  <c r="B10" i="2"/>
  <c r="A10"/>
  <c r="BE89" i="3"/>
  <c r="I10" i="2" s="1"/>
  <c r="BD89" i="3"/>
  <c r="H10" i="2" s="1"/>
  <c r="BC89" i="3"/>
  <c r="G10" i="2" s="1"/>
  <c r="BB89" i="3"/>
  <c r="F10" i="2" s="1"/>
  <c r="G89" i="3"/>
  <c r="C89"/>
  <c r="BE80"/>
  <c r="BD80"/>
  <c r="BC80"/>
  <c r="BA80"/>
  <c r="G80"/>
  <c r="BB80" s="1"/>
  <c r="BE79"/>
  <c r="BD79"/>
  <c r="BC79"/>
  <c r="BA79"/>
  <c r="G79"/>
  <c r="BB79" s="1"/>
  <c r="BE78"/>
  <c r="BD78"/>
  <c r="BC78"/>
  <c r="BA78"/>
  <c r="G78"/>
  <c r="BB78" s="1"/>
  <c r="BE77"/>
  <c r="BD77"/>
  <c r="BC77"/>
  <c r="BA77"/>
  <c r="G77"/>
  <c r="BB77" s="1"/>
  <c r="BE76"/>
  <c r="BD76"/>
  <c r="BC76"/>
  <c r="BA76"/>
  <c r="G76"/>
  <c r="BB76" s="1"/>
  <c r="BE75"/>
  <c r="BD75"/>
  <c r="BC75"/>
  <c r="BA75"/>
  <c r="G75"/>
  <c r="BB75" s="1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B72" s="1"/>
  <c r="BE71"/>
  <c r="BD71"/>
  <c r="BC71"/>
  <c r="BA71"/>
  <c r="G71"/>
  <c r="BB71" s="1"/>
  <c r="BE70"/>
  <c r="BD70"/>
  <c r="BC70"/>
  <c r="BA70"/>
  <c r="G70"/>
  <c r="BB70" s="1"/>
  <c r="BE69"/>
  <c r="BD69"/>
  <c r="BC69"/>
  <c r="BA69"/>
  <c r="G69"/>
  <c r="BB69" s="1"/>
  <c r="BE68"/>
  <c r="BD68"/>
  <c r="BC68"/>
  <c r="BA68"/>
  <c r="G68"/>
  <c r="BB68" s="1"/>
  <c r="BE67"/>
  <c r="BD67"/>
  <c r="BC67"/>
  <c r="BA67"/>
  <c r="G67"/>
  <c r="BB67" s="1"/>
  <c r="BE66"/>
  <c r="BD66"/>
  <c r="BC66"/>
  <c r="BA66"/>
  <c r="G66"/>
  <c r="BB66" s="1"/>
  <c r="BE65"/>
  <c r="BD65"/>
  <c r="BC65"/>
  <c r="BA65"/>
  <c r="G65"/>
  <c r="BB65" s="1"/>
  <c r="BE64"/>
  <c r="BD64"/>
  <c r="BC64"/>
  <c r="BA64"/>
  <c r="G64"/>
  <c r="BB64" s="1"/>
  <c r="BE63"/>
  <c r="BD63"/>
  <c r="BC63"/>
  <c r="BA63"/>
  <c r="G63"/>
  <c r="BB63" s="1"/>
  <c r="BE62"/>
  <c r="BD62"/>
  <c r="BC62"/>
  <c r="BA62"/>
  <c r="G62"/>
  <c r="BB62" s="1"/>
  <c r="BE61"/>
  <c r="BD61"/>
  <c r="BC61"/>
  <c r="BA61"/>
  <c r="G61"/>
  <c r="BB61" s="1"/>
  <c r="BE60"/>
  <c r="BD60"/>
  <c r="BC60"/>
  <c r="BA60"/>
  <c r="G60"/>
  <c r="BB60" s="1"/>
  <c r="BE59"/>
  <c r="BD59"/>
  <c r="BC59"/>
  <c r="BA59"/>
  <c r="G59"/>
  <c r="BB59" s="1"/>
  <c r="BE58"/>
  <c r="BD58"/>
  <c r="BC58"/>
  <c r="BA58"/>
  <c r="G58"/>
  <c r="BB58" s="1"/>
  <c r="BE57"/>
  <c r="BD57"/>
  <c r="BC57"/>
  <c r="BA57"/>
  <c r="G57"/>
  <c r="BB57" s="1"/>
  <c r="BE56"/>
  <c r="BD56"/>
  <c r="BC56"/>
  <c r="BA56"/>
  <c r="G56"/>
  <c r="BB56" s="1"/>
  <c r="BE55"/>
  <c r="BD55"/>
  <c r="BC55"/>
  <c r="BA55"/>
  <c r="G55"/>
  <c r="BB55" s="1"/>
  <c r="BE54"/>
  <c r="BD54"/>
  <c r="BC54"/>
  <c r="BA54"/>
  <c r="G54"/>
  <c r="BB54" s="1"/>
  <c r="BE53"/>
  <c r="BD53"/>
  <c r="BC53"/>
  <c r="BA53"/>
  <c r="G53"/>
  <c r="BB53" s="1"/>
  <c r="BE52"/>
  <c r="BD52"/>
  <c r="BC52"/>
  <c r="BA52"/>
  <c r="G52"/>
  <c r="BB52" s="1"/>
  <c r="BE51"/>
  <c r="BD51"/>
  <c r="BC51"/>
  <c r="BA51"/>
  <c r="G51"/>
  <c r="BB51" s="1"/>
  <c r="BE50"/>
  <c r="BD50"/>
  <c r="BC50"/>
  <c r="BA50"/>
  <c r="G50"/>
  <c r="BB50" s="1"/>
  <c r="BE49"/>
  <c r="BD49"/>
  <c r="BC49"/>
  <c r="BA49"/>
  <c r="G49"/>
  <c r="BB49" s="1"/>
  <c r="BE48"/>
  <c r="BD48"/>
  <c r="BD81" s="1"/>
  <c r="H9" i="2" s="1"/>
  <c r="BC48" i="3"/>
  <c r="BA48"/>
  <c r="G48"/>
  <c r="BB48" s="1"/>
  <c r="BB81" s="1"/>
  <c r="F9" i="2" s="1"/>
  <c r="B9"/>
  <c r="A9"/>
  <c r="BE81" i="3"/>
  <c r="I9" i="2" s="1"/>
  <c r="BC81" i="3"/>
  <c r="G9" i="2" s="1"/>
  <c r="BA81" i="3"/>
  <c r="E9" i="2" s="1"/>
  <c r="C81" i="3"/>
  <c r="BE45"/>
  <c r="BD45"/>
  <c r="BC45"/>
  <c r="BA45"/>
  <c r="G45"/>
  <c r="BB45" s="1"/>
  <c r="BE44"/>
  <c r="BD44"/>
  <c r="BC44"/>
  <c r="BA44"/>
  <c r="G44"/>
  <c r="BB44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8"/>
  <c r="BD38"/>
  <c r="BC38"/>
  <c r="BA38"/>
  <c r="G38"/>
  <c r="BB38" s="1"/>
  <c r="BE37"/>
  <c r="BD37"/>
  <c r="BC37"/>
  <c r="BA37"/>
  <c r="G37"/>
  <c r="BB37" s="1"/>
  <c r="BE36"/>
  <c r="BD36"/>
  <c r="BC36"/>
  <c r="BA36"/>
  <c r="G36"/>
  <c r="BB36" s="1"/>
  <c r="BE35"/>
  <c r="BD35"/>
  <c r="BC35"/>
  <c r="BA35"/>
  <c r="G35"/>
  <c r="BB35" s="1"/>
  <c r="BE34"/>
  <c r="BD34"/>
  <c r="BC34"/>
  <c r="BA34"/>
  <c r="G34"/>
  <c r="BB34" s="1"/>
  <c r="BE33"/>
  <c r="BD33"/>
  <c r="BC33"/>
  <c r="BA33"/>
  <c r="G33"/>
  <c r="BB33" s="1"/>
  <c r="BE31"/>
  <c r="BD31"/>
  <c r="BC31"/>
  <c r="BA31"/>
  <c r="G31"/>
  <c r="BB31" s="1"/>
  <c r="BE29"/>
  <c r="BD29"/>
  <c r="BC29"/>
  <c r="BA29"/>
  <c r="G29"/>
  <c r="BB29" s="1"/>
  <c r="BE27"/>
  <c r="BD27"/>
  <c r="BC27"/>
  <c r="BA27"/>
  <c r="G27"/>
  <c r="BB27" s="1"/>
  <c r="BE26"/>
  <c r="BD26"/>
  <c r="BD46" s="1"/>
  <c r="H8" i="2" s="1"/>
  <c r="BC26" i="3"/>
  <c r="BA26"/>
  <c r="G26"/>
  <c r="BB26" s="1"/>
  <c r="BB46" s="1"/>
  <c r="F8" i="2" s="1"/>
  <c r="B8"/>
  <c r="A8"/>
  <c r="BE46" i="3"/>
  <c r="I8" i="2" s="1"/>
  <c r="BC46" i="3"/>
  <c r="G8" i="2" s="1"/>
  <c r="BA46" i="3"/>
  <c r="E8" i="2" s="1"/>
  <c r="C46" i="3"/>
  <c r="BE23"/>
  <c r="BD23"/>
  <c r="BC23"/>
  <c r="BA23"/>
  <c r="G23"/>
  <c r="BB23" s="1"/>
  <c r="BE22"/>
  <c r="BD22"/>
  <c r="BC22"/>
  <c r="BA22"/>
  <c r="G22"/>
  <c r="BB22" s="1"/>
  <c r="BE20"/>
  <c r="BD20"/>
  <c r="BC20"/>
  <c r="BA20"/>
  <c r="G20"/>
  <c r="BB20" s="1"/>
  <c r="BE19"/>
  <c r="BD19"/>
  <c r="BC19"/>
  <c r="BA19"/>
  <c r="G19"/>
  <c r="BB19" s="1"/>
  <c r="BE18"/>
  <c r="BD18"/>
  <c r="BC18"/>
  <c r="BA18"/>
  <c r="G18"/>
  <c r="BB18" s="1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B15" s="1"/>
  <c r="BE14"/>
  <c r="BD14"/>
  <c r="BC14"/>
  <c r="BA14"/>
  <c r="G14"/>
  <c r="BB14" s="1"/>
  <c r="BE13"/>
  <c r="BD13"/>
  <c r="BC13"/>
  <c r="BA13"/>
  <c r="G13"/>
  <c r="BB13" s="1"/>
  <c r="BE12"/>
  <c r="BD12"/>
  <c r="BC12"/>
  <c r="BA12"/>
  <c r="G12"/>
  <c r="BB12" s="1"/>
  <c r="BE11"/>
  <c r="BD11"/>
  <c r="BC11"/>
  <c r="BA11"/>
  <c r="G11"/>
  <c r="BB11" s="1"/>
  <c r="BE10"/>
  <c r="BD10"/>
  <c r="BC10"/>
  <c r="BA10"/>
  <c r="G10"/>
  <c r="BB10" s="1"/>
  <c r="BE9"/>
  <c r="BD9"/>
  <c r="BC9"/>
  <c r="BA9"/>
  <c r="G9"/>
  <c r="BB9" s="1"/>
  <c r="BE8"/>
  <c r="BD8"/>
  <c r="BD24" s="1"/>
  <c r="H7" i="2" s="1"/>
  <c r="H11" s="1"/>
  <c r="C17" i="1" s="1"/>
  <c r="BC8" i="3"/>
  <c r="BA8"/>
  <c r="G8"/>
  <c r="BB8" s="1"/>
  <c r="B7" i="2"/>
  <c r="A7"/>
  <c r="BE24" i="3"/>
  <c r="I7" i="2" s="1"/>
  <c r="I11" s="1"/>
  <c r="C21" i="1" s="1"/>
  <c r="BC24" i="3"/>
  <c r="G7" i="2" s="1"/>
  <c r="BA24" i="3"/>
  <c r="E7" i="2" s="1"/>
  <c r="C24" i="3"/>
  <c r="E4"/>
  <c r="C4"/>
  <c r="F3"/>
  <c r="C3"/>
  <c r="C2" i="2"/>
  <c r="C1"/>
  <c r="F33" i="1"/>
  <c r="C33"/>
  <c r="C31"/>
  <c r="C9"/>
  <c r="G7"/>
  <c r="D2"/>
  <c r="C2"/>
  <c r="G11" i="2" l="1"/>
  <c r="C18" i="1" s="1"/>
  <c r="BB24" i="3"/>
  <c r="F7" i="2" s="1"/>
  <c r="F11" s="1"/>
  <c r="C16" i="1" s="1"/>
  <c r="BA89" i="3"/>
  <c r="E10" i="2" s="1"/>
  <c r="E11" s="1"/>
  <c r="G24" i="3"/>
  <c r="G46"/>
  <c r="G81"/>
  <c r="C15" i="1" l="1"/>
  <c r="C19" s="1"/>
  <c r="C22" s="1"/>
  <c r="G23" i="2"/>
  <c r="I23" s="1"/>
  <c r="G22"/>
  <c r="I22" s="1"/>
  <c r="G21" i="1" s="1"/>
  <c r="G21" i="2"/>
  <c r="I21" s="1"/>
  <c r="G20" i="1" s="1"/>
  <c r="G20" i="2"/>
  <c r="I20" s="1"/>
  <c r="G19" i="1" s="1"/>
  <c r="G19" i="2"/>
  <c r="I19" s="1"/>
  <c r="G18" i="1" s="1"/>
  <c r="G18" i="2"/>
  <c r="I18" s="1"/>
  <c r="G17" i="1" s="1"/>
  <c r="G17" i="2"/>
  <c r="I17" s="1"/>
  <c r="G16" i="1" s="1"/>
  <c r="G16" i="2"/>
  <c r="I16" s="1"/>
  <c r="G15" i="1" l="1"/>
  <c r="H24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<sst xmlns="http://schemas.openxmlformats.org/spreadsheetml/2006/main" count="347" uniqueCount="249">
  <si>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</si>
  <si>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</si>
  <si>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</si>
  <si>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</si>
  <si>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</si>
  <si>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</si>
  <si>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</si>
  <si>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</si>
  <si>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</si>
  <si>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</si>
  <si>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</si>
  <si>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</si>
  <si>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</si>
  <si>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</si>
  <si>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</si>
  <si>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</si>
  <si>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</si>
  <si>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</si>
  <si>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</si>
  <si>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</si>
  <si>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</si>
  <si>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</si>
  <si>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</si>
  <si>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</si>
  <si>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</si>
  <si>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</si>
  <si>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</si>
  <si>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</si>
  <si>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</si>
  <si>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</si>
  <si>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</si>
  <si>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</si>
  <si>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</si>
  <si>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</si>
  <si>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</si>
  <si>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</si>
  <si>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</si>
  <si>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</si>
  <si>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</si>
  <si>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</si>
  <si>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</si>
  <si>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</si>
  <si>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</si>
  <si>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</si>
  <si>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</si>
  <si>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</si>
  <si>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</si>
  <si>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</si>
  <si>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</si>
  <si>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</si>
  <si>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</si>
  <si>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</si>
  <si>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</si>
  <si>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</si>
  <si>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</si>
  <si>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</si>
  <si>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</si>
  <si>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</si>
  <si>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</si>
  <si>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</si>
  <si>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</si>
  <si>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</si>
  <si>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</si>
  <si>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</si>
  <si>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</si>
  <si>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</si>
  <si>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</si>
  <si>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</si>
  <si>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</si>
  <si>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</si>
  <si>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</si>
  <si>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</si>
  <si>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</si>
  <si>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</si>
  <si>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</si>
  <si>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</si>
  <si>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212/2016</t>
  </si>
  <si>
    <t>OPRAVA SOCIÁLNÍHO ZAŘÍZENÍ ZŠ ŠVABINSKÉHO</t>
  </si>
  <si>
    <t>D.1.4</t>
  </si>
  <si>
    <t>Technika prostředí staveb</t>
  </si>
  <si>
    <t>D14e</t>
  </si>
  <si>
    <t>Zařízení zdravotechnických instalací</t>
  </si>
  <si>
    <t>721</t>
  </si>
  <si>
    <t>Vnitřní kanalizace</t>
  </si>
  <si>
    <t>721152218R00</t>
  </si>
  <si>
    <t xml:space="preserve">Čisticí kus PE,pro odpadní potrubí svislé D 110 mm </t>
  </si>
  <si>
    <t>kus</t>
  </si>
  <si>
    <t>721171803R00</t>
  </si>
  <si>
    <t xml:space="preserve">Demontáž potrubí z PVC do D 75 mm </t>
  </si>
  <si>
    <t>m</t>
  </si>
  <si>
    <t>721171808R00</t>
  </si>
  <si>
    <t xml:space="preserve">Demontáž potrubí z PVC do D 114 mm </t>
  </si>
  <si>
    <t>721173416R00</t>
  </si>
  <si>
    <t xml:space="preserve">Potrubí zvuk tlumicí svislé DN 100 </t>
  </si>
  <si>
    <t>721173426R00</t>
  </si>
  <si>
    <t xml:space="preserve">Potrubí zvuk tlumicí ležaté DN 100 </t>
  </si>
  <si>
    <t>721176102R00</t>
  </si>
  <si>
    <t xml:space="preserve">Potrubí HT připojovací D 40 x 1,8 mm </t>
  </si>
  <si>
    <t>721176103R00</t>
  </si>
  <si>
    <t xml:space="preserve">Potrubí HT připojovací D 50 x 1,8 mm </t>
  </si>
  <si>
    <t>721176104R00</t>
  </si>
  <si>
    <t xml:space="preserve">Potrubí HT připojovací D 75 x 1,9 mm </t>
  </si>
  <si>
    <t>721176105R00</t>
  </si>
  <si>
    <t xml:space="preserve">Potrubí HT připojovací D 110 x 2,7 mm 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</si>
  <si>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</si>
  <si>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</si>
  <si>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</si>
  <si>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</si>
  <si>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</si>
  <si>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</si>
  <si>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721290111R00</t>
  </si>
  <si>
    <t xml:space="preserve">Zkouška těsnosti kanalizace vodou do DN 125 </t>
  </si>
  <si>
    <t>25+8+9+2+8+17</t>
  </si>
  <si>
    <t>R01</t>
  </si>
  <si>
    <t>Stavební výpomoc (bour.drážek, podlah, prostupy zapravení)</t>
  </si>
  <si>
    <t>kompl.</t>
  </si>
  <si>
    <t>998721201R00</t>
  </si>
  <si>
    <t xml:space="preserve">Přesun hmot pro vnitřní kanalizaci, výšky do 6 m </t>
  </si>
  <si>
    <t>722</t>
  </si>
  <si>
    <t>Vnitřní vodovod</t>
  </si>
  <si>
    <t>722130801R00</t>
  </si>
  <si>
    <t xml:space="preserve">Demontáž potrubí ocelových závitových do DN 25 </t>
  </si>
  <si>
    <t>722172411R00</t>
  </si>
  <si>
    <t xml:space="preserve">Potrubí z PPR, D 20 x 2,8 mm, PN 16 </t>
  </si>
  <si>
    <t>3+4+4+16+7+8+11+6</t>
  </si>
  <si>
    <t>722172412R00</t>
  </si>
  <si>
    <t xml:space="preserve">Potrubí z PPR, D 25 x 3,5 mm, PN 16 </t>
  </si>
  <si>
    <t>3+2+4+7+4</t>
  </si>
  <si>
    <t>722172413R00</t>
  </si>
  <si>
    <t xml:space="preserve">Potrubí z PPR, D 32 x 4,4 mm, PN 16 </t>
  </si>
  <si>
    <t>6+6+3+5+10+6</t>
  </si>
  <si>
    <t>722181213RT7</t>
  </si>
  <si>
    <t>Izolace návleková tl. stěny 13 mm vnitřní průměr 22 mm</t>
  </si>
  <si>
    <t>722181213RT8</t>
  </si>
  <si>
    <t>Izolace návleková tl. stěny 13 mm vnitřní průměr 25 mm</t>
  </si>
  <si>
    <t>722181213RU1</t>
  </si>
  <si>
    <t>Izolace návleková tl. stěny 13 mm vnitřní průměr 32 mm</t>
  </si>
  <si>
    <t>722191133R00</t>
  </si>
  <si>
    <t xml:space="preserve">Hadice sanitární flexibilní, DN 15, délka 0,5 m </t>
  </si>
  <si>
    <t>soubor</t>
  </si>
  <si>
    <t>722220111R00</t>
  </si>
  <si>
    <t xml:space="preserve">Nástěnka K 247, pro výtokový ventil G 1/2 </t>
  </si>
  <si>
    <t>722223131R00</t>
  </si>
  <si>
    <t xml:space="preserve">Kohout kul.vypouštěcí,komplet, DN 15 </t>
  </si>
  <si>
    <t>722235111R00</t>
  </si>
  <si>
    <t xml:space="preserve">Kohout kulový, vnitř.-vnitř.z.DN 15 </t>
  </si>
  <si>
    <t>722235113R00</t>
  </si>
  <si>
    <t xml:space="preserve">Kohout kulový, vnitř.-vnitř.z. DN 25 </t>
  </si>
  <si>
    <t>722235161R00</t>
  </si>
  <si>
    <t xml:space="preserve">Kohout kulový,vnitřní-vnější z. DN 15 </t>
  </si>
  <si>
    <t>722290234R00</t>
  </si>
  <si>
    <t xml:space="preserve">Proplach a dezinfekce vodovod.potrubí DN 80 </t>
  </si>
  <si>
    <t>59+20+36</t>
  </si>
  <si>
    <t>R02</t>
  </si>
  <si>
    <t>Stavební výpomoc (bour.drážek, podlah, prostupy, zapravení)</t>
  </si>
  <si>
    <t>998733201R00</t>
  </si>
  <si>
    <t xml:space="preserve">Přesun hmot pro rozvody potrubí, výšky do 6 m </t>
  </si>
  <si>
    <t>725</t>
  </si>
  <si>
    <t>Zařizovací předměty</t>
  </si>
  <si>
    <t>725110811R00</t>
  </si>
  <si>
    <t xml:space="preserve">Demontáž klozetů splachovacích 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</si>
  <si>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</si>
  <si>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</si>
  <si>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</si>
  <si>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</si>
  <si>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725122817R00</t>
  </si>
  <si>
    <t xml:space="preserve">Demontáž pisoárů bez nádrže </t>
  </si>
  <si>
    <t>725129201R00</t>
  </si>
  <si>
    <t xml:space="preserve">Montáž pisoárového záchodku bez nádrže </t>
  </si>
  <si>
    <t>725210821R00</t>
  </si>
  <si>
    <t xml:space="preserve">Demontáž umyvadel bez výtokových armatur </t>
  </si>
  <si>
    <t>725219401R00</t>
  </si>
  <si>
    <t>Montáž umyvadel na předstěnové moduly a na šrouby do zdiva</t>
  </si>
  <si>
    <t>725330820R00</t>
  </si>
  <si>
    <t xml:space="preserve">Demontáž výlevky diturvitové </t>
  </si>
  <si>
    <t>725339101R00</t>
  </si>
  <si>
    <t xml:space="preserve">Montáž výlevky diturvitové, bez nádrže a armatur </t>
  </si>
  <si>
    <t>725810811R00</t>
  </si>
  <si>
    <t xml:space="preserve">Demontáž ventilu výtokového nástěnného </t>
  </si>
  <si>
    <t>725820801R00</t>
  </si>
  <si>
    <t xml:space="preserve">Demontáž baterie nástěnné do G 3/4 </t>
  </si>
  <si>
    <t>725829201R00</t>
  </si>
  <si>
    <t xml:space="preserve">Montáž baterie umyv.a dřezové nástěnné(výlevka) </t>
  </si>
  <si>
    <t>725829301R00</t>
  </si>
  <si>
    <t xml:space="preserve">Montáž baterie umyvadlové stojánkové </t>
  </si>
  <si>
    <t>725860213R00</t>
  </si>
  <si>
    <t xml:space="preserve">Sifon umyvadlový HL132, DN 30, 40 </t>
  </si>
  <si>
    <t>R03</t>
  </si>
  <si>
    <t xml:space="preserve">Dělící stěna mezi pisoáry vč.mont. </t>
  </si>
  <si>
    <t>R04</t>
  </si>
  <si>
    <t xml:space="preserve">Pisoár s radarovým splachovačem (230V) </t>
  </si>
  <si>
    <t>kud</t>
  </si>
  <si>
    <t>R05</t>
  </si>
  <si>
    <t xml:space="preserve">Montážní prvek pro pisoár pro zazdění </t>
  </si>
  <si>
    <t>R06</t>
  </si>
  <si>
    <t xml:space="preserve">Baterie stojánková umyvadlová páková </t>
  </si>
  <si>
    <t>R07</t>
  </si>
  <si>
    <t xml:space="preserve">Montážní prvek pro umyvadla pro zazdění </t>
  </si>
  <si>
    <t>R08</t>
  </si>
  <si>
    <t xml:space="preserve">Umyvadlo závěsné s otv. pro baterii 55x44 bílé </t>
  </si>
  <si>
    <t>R09</t>
  </si>
  <si>
    <t xml:space="preserve">Klozet závěsný bez oplachového kruhu </t>
  </si>
  <si>
    <t>R10</t>
  </si>
  <si>
    <t xml:space="preserve">Sedátko na klozet závěsný s antibakt. úpravou bílé </t>
  </si>
  <si>
    <t>R11</t>
  </si>
  <si>
    <t xml:space="preserve">Předstěnový mont. prvek pro zazdění (WC) </t>
  </si>
  <si>
    <t>R12</t>
  </si>
  <si>
    <t>Ovládací tlačítko splachování pro závěsné WC (plast)</t>
  </si>
  <si>
    <t>R13</t>
  </si>
  <si>
    <t xml:space="preserve">Výlevka závěsná s plastovou mřížkou </t>
  </si>
  <si>
    <t>R14</t>
  </si>
  <si>
    <t>Montážní modul pro výlevku pro zazdění pro nástěnnou baterii se splach.nádržkou.</t>
  </si>
  <si>
    <t>R15</t>
  </si>
  <si>
    <t>Baterie nástěnná páková pro výlevku s ramínkem dl.300mm</t>
  </si>
  <si>
    <t>R16</t>
  </si>
  <si>
    <t xml:space="preserve">WC kartáč nerez závěsný vč. montáže </t>
  </si>
  <si>
    <t>R17</t>
  </si>
  <si>
    <t>Dávkovač tekutého mýdla nerez vč.montáže</t>
  </si>
  <si>
    <t>R18</t>
  </si>
  <si>
    <t>Držák toaletního papíru matný nerez 30NM s průhledem pro kontrolu plnění vč.montáže</t>
  </si>
  <si>
    <t>R19</t>
  </si>
  <si>
    <t>Držák toaletního papíru s krytem nerez (malá role) vč.montáže</t>
  </si>
  <si>
    <t>R20</t>
  </si>
  <si>
    <t>Dvířka do instalační šachty plast 300x300 vč. osazení</t>
  </si>
  <si>
    <t>998725201R00</t>
  </si>
  <si>
    <t xml:space="preserve">Přesun hmot pro zařizovací předměty, výšky do 6 m </t>
  </si>
  <si>
    <t>D96</t>
  </si>
  <si>
    <t>Přesuny suti a vybouraných hmot</t>
  </si>
  <si>
    <t>979011111R00</t>
  </si>
  <si>
    <t xml:space="preserve">Svislá doprava suti a vybour. hmot </t>
  </si>
  <si>
    <t>t</t>
  </si>
  <si>
    <t>979081111R00</t>
  </si>
  <si>
    <t xml:space="preserve">Odvoz suti a vybour. hmot na skládku do 1 km </t>
  </si>
  <si>
    <t>979082111R00</t>
  </si>
  <si>
    <t xml:space="preserve">Vnitrostaveništní doprava suti do 10 m </t>
  </si>
  <si>
    <t>979082212R00</t>
  </si>
  <si>
    <t xml:space="preserve">Vodorovná doprava suti po suchu do 50 m </t>
  </si>
  <si>
    <t>979084219R00</t>
  </si>
  <si>
    <t xml:space="preserve">Příplatek k dopravě vybour.hmot za dalších 5 km </t>
  </si>
  <si>
    <t>979999999R00</t>
  </si>
  <si>
    <t xml:space="preserve">Poplatek za skladku 10 % příměsí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</si>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</sst>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D14e</v>
      </c>
      <c r="D2" s="5" t="str">
        <f>Rekapitulace!G2</f>
        <v>Zařízení zdravotechnických instalací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 t="s">
        <v>76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" customHeight="1">
      <c r="A15" s="57"/>
      <c r="B15" s="58" t="s">
        <v>22</v>
      </c>
      <c r="C15" s="59">
        <f>HSV</f>
        <v>0</v>
      </c>
      <c r="D15" s="60" t="str">
        <f>Rekapitulace!A16</f>
        <v>Ztížené výrobní podmínky</v>
      </c>
      <c r="E15" s="61"/>
      <c r="F15" s="62"/>
      <c r="G15" s="59">
        <f>Rekapitulace!I16</f>
        <v>0</v>
      </c>
    </row>
    <row r="16" spans="1:57" ht="15.9" customHeight="1">
      <c r="A16" s="57" t="s">
        <v>23</v>
      </c>
      <c r="B16" s="58" t="s">
        <v>24</v>
      </c>
      <c r="C16" s="59">
        <f>PSV</f>
        <v>0</v>
      </c>
      <c r="D16" s="9" t="str">
        <f>Rekapitulace!A17</f>
        <v>Oborová přirážka</v>
      </c>
      <c r="E16" s="63"/>
      <c r="F16" s="64"/>
      <c r="G16" s="59">
        <f>Rekapitulace!I17</f>
        <v>0</v>
      </c>
    </row>
    <row r="17" spans="1:7" ht="15.9" customHeight="1">
      <c r="A17" s="57" t="s">
        <v>25</v>
      </c>
      <c r="B17" s="58" t="s">
        <v>26</v>
      </c>
      <c r="C17" s="59">
        <f>Mont</f>
        <v>0</v>
      </c>
      <c r="D17" s="9" t="str">
        <f>Rekapitulace!A18</f>
        <v>Přesun stavebních kapacit</v>
      </c>
      <c r="E17" s="63"/>
      <c r="F17" s="64"/>
      <c r="G17" s="59">
        <f>Rekapitulace!I18</f>
        <v>0</v>
      </c>
    </row>
    <row r="18" spans="1:7" ht="15.9" customHeight="1">
      <c r="A18" s="65" t="s">
        <v>27</v>
      </c>
      <c r="B18" s="66" t="s">
        <v>28</v>
      </c>
      <c r="C18" s="59">
        <f>Dodavka</f>
        <v>0</v>
      </c>
      <c r="D18" s="9" t="str">
        <f>Rekapitulace!A19</f>
        <v>Mimostaveništní doprava</v>
      </c>
      <c r="E18" s="63"/>
      <c r="F18" s="64"/>
      <c r="G18" s="59">
        <f>Rekapitulace!I19</f>
        <v>0</v>
      </c>
    </row>
    <row r="19" spans="1:7" ht="15.9" customHeight="1">
      <c r="A19" s="67" t="s">
        <v>29</v>
      </c>
      <c r="B19" s="58"/>
      <c r="C19" s="59">
        <f>SUM(C15:C18)</f>
        <v>0</v>
      </c>
      <c r="D19" s="9" t="str">
        <f>Rekapitulace!A20</f>
        <v>Zařízení staveniště</v>
      </c>
      <c r="E19" s="63"/>
      <c r="F19" s="64"/>
      <c r="G19" s="59">
        <f>Rekapitulace!I20</f>
        <v>0</v>
      </c>
    </row>
    <row r="20" spans="1:7" ht="15.9" customHeight="1">
      <c r="A20" s="67"/>
      <c r="B20" s="58"/>
      <c r="C20" s="59"/>
      <c r="D20" s="9" t="str">
        <f>Rekapitulace!A21</f>
        <v>Provoz investora</v>
      </c>
      <c r="E20" s="63"/>
      <c r="F20" s="64"/>
      <c r="G20" s="59">
        <f>Rekapitulace!I21</f>
        <v>0</v>
      </c>
    </row>
    <row r="21" spans="1:7" ht="15.9" customHeight="1">
      <c r="A21" s="67" t="s">
        <v>30</v>
      </c>
      <c r="B21" s="58"/>
      <c r="C21" s="59">
        <f>HZS</f>
        <v>0</v>
      </c>
      <c r="D21" s="9" t="str">
        <f>Rekapitulace!A22</f>
        <v>Kompletační činnost (IČD)</v>
      </c>
      <c r="E21" s="63"/>
      <c r="F21" s="64"/>
      <c r="G21" s="59">
        <f>Rekapitulace!I22</f>
        <v>0</v>
      </c>
    </row>
    <row r="22" spans="1:7" ht="15.9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5"/>
  <sheetViews>
    <sheetView workbookViewId="0">
      <selection activeCell="H24" sqref="H24:I24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>
      <c r="A1" s="108" t="s">
        <v>48</v>
      </c>
      <c r="B1" s="109"/>
      <c r="C1" s="110" t="str">
        <f>CONCATENATE(cislostavby," ",nazevstavby)</f>
        <v>212/2016 OPRAVA SOCIÁLNÍHO ZAŘÍZENÍ ZŠ ŠVABINSKÉHO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8" thickBot="1">
      <c r="A2" s="116" t="s">
        <v>50</v>
      </c>
      <c r="B2" s="117"/>
      <c r="C2" s="118" t="str">
        <f>CONCATENATE(cisloobjektu," ",nazevobjektu)</f>
        <v>D.1.4 Technika prostředí staveb</v>
      </c>
      <c r="D2" s="119"/>
      <c r="E2" s="120"/>
      <c r="F2" s="119"/>
      <c r="G2" s="121" t="s">
        <v>81</v>
      </c>
      <c r="H2" s="122"/>
      <c r="I2" s="123"/>
    </row>
    <row r="3" spans="1:57" ht="13.8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8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8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27" t="str">
        <f>Položky!B7</f>
        <v>721</v>
      </c>
      <c r="B7" s="133" t="str">
        <f>Položky!C7</f>
        <v>Vnitřní kanalizace</v>
      </c>
      <c r="C7" s="69"/>
      <c r="D7" s="134"/>
      <c r="E7" s="228">
        <f>Položky!BA24</f>
        <v>0</v>
      </c>
      <c r="F7" s="229">
        <f>Položky!BB24</f>
        <v>0</v>
      </c>
      <c r="G7" s="229">
        <f>Položky!BC24</f>
        <v>0</v>
      </c>
      <c r="H7" s="229">
        <f>Položky!BD24</f>
        <v>0</v>
      </c>
      <c r="I7" s="230">
        <f>Položky!BE24</f>
        <v>0</v>
      </c>
    </row>
    <row r="8" spans="1:57" s="37" customFormat="1">
      <c r="A8" s="227" t="str">
        <f>Položky!B25</f>
        <v>722</v>
      </c>
      <c r="B8" s="133" t="str">
        <f>Položky!C25</f>
        <v>Vnitřní vodovod</v>
      </c>
      <c r="C8" s="69"/>
      <c r="D8" s="134"/>
      <c r="E8" s="228">
        <f>Položky!BA46</f>
        <v>0</v>
      </c>
      <c r="F8" s="229">
        <f>Položky!BB46</f>
        <v>0</v>
      </c>
      <c r="G8" s="229">
        <f>Položky!BC46</f>
        <v>0</v>
      </c>
      <c r="H8" s="229">
        <f>Položky!BD46</f>
        <v>0</v>
      </c>
      <c r="I8" s="230">
        <f>Položky!BE46</f>
        <v>0</v>
      </c>
    </row>
    <row r="9" spans="1:57" s="37" customFormat="1">
      <c r="A9" s="227" t="str">
        <f>Položky!B47</f>
        <v>725</v>
      </c>
      <c r="B9" s="133" t="str">
        <f>Položky!C47</f>
        <v>Zařizovací předměty</v>
      </c>
      <c r="C9" s="69"/>
      <c r="D9" s="134"/>
      <c r="E9" s="228">
        <f>Položky!BA81</f>
        <v>0</v>
      </c>
      <c r="F9" s="229">
        <f>Položky!BB81</f>
        <v>0</v>
      </c>
      <c r="G9" s="229">
        <f>Položky!BC81</f>
        <v>0</v>
      </c>
      <c r="H9" s="229">
        <f>Položky!BD81</f>
        <v>0</v>
      </c>
      <c r="I9" s="230">
        <f>Položky!BE81</f>
        <v>0</v>
      </c>
    </row>
    <row r="10" spans="1:57" s="37" customFormat="1" ht="13.8" thickBot="1">
      <c r="A10" s="227" t="str">
        <f>Položky!B82</f>
        <v>D96</v>
      </c>
      <c r="B10" s="133" t="str">
        <f>Položky!C82</f>
        <v>Přesuny suti a vybouraných hmot</v>
      </c>
      <c r="C10" s="69"/>
      <c r="D10" s="134"/>
      <c r="E10" s="228">
        <f>Položky!BA89</f>
        <v>0</v>
      </c>
      <c r="F10" s="229">
        <f>Položky!BB89</f>
        <v>0</v>
      </c>
      <c r="G10" s="229">
        <f>Položky!BC89</f>
        <v>0</v>
      </c>
      <c r="H10" s="229">
        <f>Položky!BD89</f>
        <v>0</v>
      </c>
      <c r="I10" s="230">
        <f>Položky!BE89</f>
        <v>0</v>
      </c>
    </row>
    <row r="11" spans="1:57" s="141" customFormat="1" ht="13.8" thickBot="1">
      <c r="A11" s="135"/>
      <c r="B11" s="136" t="s">
        <v>57</v>
      </c>
      <c r="C11" s="136"/>
      <c r="D11" s="137"/>
      <c r="E11" s="138">
        <f>SUM(E7:E10)</f>
        <v>0</v>
      </c>
      <c r="F11" s="139">
        <f>SUM(F7:F10)</f>
        <v>0</v>
      </c>
      <c r="G11" s="139">
        <f>SUM(G7:G10)</f>
        <v>0</v>
      </c>
      <c r="H11" s="139">
        <f>SUM(H7:H10)</f>
        <v>0</v>
      </c>
      <c r="I11" s="140">
        <f>SUM(I7:I10)</f>
        <v>0</v>
      </c>
    </row>
    <row r="12" spans="1:57">
      <c r="A12" s="69"/>
      <c r="B12" s="69"/>
      <c r="C12" s="69"/>
      <c r="D12" s="69"/>
      <c r="E12" s="69"/>
      <c r="F12" s="69"/>
      <c r="G12" s="69"/>
      <c r="H12" s="69"/>
      <c r="I12" s="69"/>
    </row>
    <row r="13" spans="1:57" ht="19.5" customHeight="1">
      <c r="A13" s="125" t="s">
        <v>58</v>
      </c>
      <c r="B13" s="125"/>
      <c r="C13" s="125"/>
      <c r="D13" s="125"/>
      <c r="E13" s="125"/>
      <c r="F13" s="125"/>
      <c r="G13" s="142"/>
      <c r="H13" s="125"/>
      <c r="I13" s="125"/>
      <c r="BA13" s="43"/>
      <c r="BB13" s="43"/>
      <c r="BC13" s="43"/>
      <c r="BD13" s="43"/>
      <c r="BE13" s="43"/>
    </row>
    <row r="14" spans="1:57" ht="13.8" thickBot="1">
      <c r="A14" s="82"/>
      <c r="B14" s="82"/>
      <c r="C14" s="82"/>
      <c r="D14" s="82"/>
      <c r="E14" s="82"/>
      <c r="F14" s="82"/>
      <c r="G14" s="82"/>
      <c r="H14" s="82"/>
      <c r="I14" s="82"/>
    </row>
    <row r="15" spans="1:57">
      <c r="A15" s="76" t="s">
        <v>59</v>
      </c>
      <c r="B15" s="77"/>
      <c r="C15" s="77"/>
      <c r="D15" s="143"/>
      <c r="E15" s="144" t="s">
        <v>60</v>
      </c>
      <c r="F15" s="145" t="s">
        <v>61</v>
      </c>
      <c r="G15" s="146" t="s">
        <v>62</v>
      </c>
      <c r="H15" s="147"/>
      <c r="I15" s="148" t="s">
        <v>60</v>
      </c>
    </row>
    <row r="16" spans="1:57">
      <c r="A16" s="67" t="s">
        <v>241</v>
      </c>
      <c r="B16" s="58"/>
      <c r="C16" s="58"/>
      <c r="D16" s="149"/>
      <c r="E16" s="150"/>
      <c r="F16" s="151"/>
      <c r="G16" s="152">
        <f>CHOOSE(BA16+1,HSV+PSV,HSV+PSV+Mont,HSV+PSV+Dodavka+Mont,HSV,PSV,Mont,Dodavka,Mont+Dodavka,0)</f>
        <v>0</v>
      </c>
      <c r="H16" s="153"/>
      <c r="I16" s="154">
        <f>E16+F16*G16/100</f>
        <v>0</v>
      </c>
      <c r="BA16">
        <v>0</v>
      </c>
    </row>
    <row r="17" spans="1:53">
      <c r="A17" s="67" t="s">
        <v>242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0</v>
      </c>
    </row>
    <row r="18" spans="1:53">
      <c r="A18" s="67" t="s">
        <v>243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0</v>
      </c>
    </row>
    <row r="19" spans="1:53">
      <c r="A19" s="67" t="s">
        <v>244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245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1</v>
      </c>
    </row>
    <row r="21" spans="1:53">
      <c r="A21" s="67" t="s">
        <v>246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1</v>
      </c>
    </row>
    <row r="22" spans="1:53">
      <c r="A22" s="67" t="s">
        <v>247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2</v>
      </c>
    </row>
    <row r="23" spans="1:53">
      <c r="A23" s="67" t="s">
        <v>248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2</v>
      </c>
    </row>
    <row r="24" spans="1:53" ht="13.8" thickBot="1">
      <c r="A24" s="155"/>
      <c r="B24" s="156" t="s">
        <v>63</v>
      </c>
      <c r="C24" s="157"/>
      <c r="D24" s="158"/>
      <c r="E24" s="159"/>
      <c r="F24" s="160"/>
      <c r="G24" s="160"/>
      <c r="H24" s="161">
        <f>SUM(I16:I23)</f>
        <v>0</v>
      </c>
      <c r="I24" s="162"/>
    </row>
    <row r="26" spans="1:53">
      <c r="B26" s="141"/>
      <c r="F26" s="163"/>
      <c r="G26" s="164"/>
      <c r="H26" s="164"/>
      <c r="I26" s="165"/>
    </row>
    <row r="27" spans="1:53">
      <c r="F27" s="163"/>
      <c r="G27" s="164"/>
      <c r="H27" s="164"/>
      <c r="I27" s="165"/>
    </row>
    <row r="28" spans="1:53"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62"/>
  <sheetViews>
    <sheetView showGridLines="0" showZeros="0" zoomScaleNormal="100" workbookViewId="0">
      <selection activeCell="A89" sqref="A89:IV91"/>
    </sheetView>
  </sheetViews>
  <sheetFormatPr defaultColWidth="9.109375" defaultRowHeight="13.2"/>
  <cols>
    <col min="1" max="1" width="4.44140625" style="167" customWidth="1"/>
    <col min="2" max="2" width="11.5546875" style="167" customWidth="1"/>
    <col min="3" max="3" width="40.44140625" style="167" customWidth="1"/>
    <col min="4" max="4" width="5.5546875" style="167" customWidth="1"/>
    <col min="5" max="5" width="8.5546875" style="221" customWidth="1"/>
    <col min="6" max="6" width="9.88671875" style="167" customWidth="1"/>
    <col min="7" max="7" width="13.88671875" style="167" customWidth="1"/>
    <col min="8" max="11" width="9.109375" style="167"/>
    <col min="12" max="12" width="75.21875" style="167" customWidth="1"/>
    <col min="13" max="13" width="45.21875" style="167" customWidth="1"/>
    <col min="14" max="16384" width="9.109375" style="167"/>
  </cols>
  <sheetData>
    <row r="1" spans="1:104" ht="15.6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8" thickTop="1">
      <c r="A3" s="108" t="s">
        <v>48</v>
      </c>
      <c r="B3" s="109"/>
      <c r="C3" s="110" t="str">
        <f>CONCATENATE(cislostavby," ",nazevstavby)</f>
        <v>212/2016 OPRAVA SOCIÁLNÍHO ZAŘÍZENÍ ZŠ ŠVABINSKÉHO</v>
      </c>
      <c r="D3" s="172"/>
      <c r="E3" s="173" t="s">
        <v>64</v>
      </c>
      <c r="F3" s="174" t="str">
        <f>Rekapitulace!H1</f>
        <v>D14e</v>
      </c>
      <c r="G3" s="175"/>
    </row>
    <row r="4" spans="1:104" ht="13.8" thickBot="1">
      <c r="A4" s="176" t="s">
        <v>50</v>
      </c>
      <c r="B4" s="117"/>
      <c r="C4" s="118" t="str">
        <f>CONCATENATE(cisloobjektu," ",nazevobjektu)</f>
        <v>D.1.4 Technika prostředí staveb</v>
      </c>
      <c r="D4" s="177"/>
      <c r="E4" s="178" t="str">
        <f>Rekapitulace!G2</f>
        <v>Zařízení zdravotechnických instalací</v>
      </c>
      <c r="F4" s="179"/>
      <c r="G4" s="180"/>
    </row>
    <row r="5" spans="1:104" ht="13.8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84</v>
      </c>
      <c r="C8" s="198" t="s">
        <v>85</v>
      </c>
      <c r="D8" s="199" t="s">
        <v>86</v>
      </c>
      <c r="E8" s="200">
        <v>5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7</v>
      </c>
      <c r="AC8" s="167">
        <v>7</v>
      </c>
      <c r="AZ8" s="167">
        <v>2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7</v>
      </c>
      <c r="CZ8" s="167">
        <v>5.5000000000000003E-4</v>
      </c>
    </row>
    <row r="9" spans="1:104">
      <c r="A9" s="196">
        <v>2</v>
      </c>
      <c r="B9" s="197" t="s">
        <v>87</v>
      </c>
      <c r="C9" s="198" t="s">
        <v>88</v>
      </c>
      <c r="D9" s="199" t="s">
        <v>89</v>
      </c>
      <c r="E9" s="200">
        <v>15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7</v>
      </c>
      <c r="AC9" s="167">
        <v>7</v>
      </c>
      <c r="AZ9" s="167">
        <v>2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</v>
      </c>
      <c r="CB9" s="202">
        <v>7</v>
      </c>
      <c r="CZ9" s="167">
        <v>0</v>
      </c>
    </row>
    <row r="10" spans="1:104">
      <c r="A10" s="196">
        <v>3</v>
      </c>
      <c r="B10" s="197" t="s">
        <v>90</v>
      </c>
      <c r="C10" s="198" t="s">
        <v>91</v>
      </c>
      <c r="D10" s="199" t="s">
        <v>89</v>
      </c>
      <c r="E10" s="200">
        <v>35</v>
      </c>
      <c r="F10" s="200">
        <v>0</v>
      </c>
      <c r="G10" s="201">
        <f>E10*F10</f>
        <v>0</v>
      </c>
      <c r="O10" s="195">
        <v>2</v>
      </c>
      <c r="AA10" s="167">
        <v>1</v>
      </c>
      <c r="AB10" s="167">
        <v>7</v>
      </c>
      <c r="AC10" s="167">
        <v>7</v>
      </c>
      <c r="AZ10" s="167">
        <v>2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202">
        <v>1</v>
      </c>
      <c r="CB10" s="202">
        <v>7</v>
      </c>
      <c r="CZ10" s="167">
        <v>0</v>
      </c>
    </row>
    <row r="11" spans="1:104">
      <c r="A11" s="196">
        <v>4</v>
      </c>
      <c r="B11" s="197" t="s">
        <v>92</v>
      </c>
      <c r="C11" s="198" t="s">
        <v>93</v>
      </c>
      <c r="D11" s="199" t="s">
        <v>89</v>
      </c>
      <c r="E11" s="200">
        <v>25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7</v>
      </c>
      <c r="AC11" s="167">
        <v>7</v>
      </c>
      <c r="AZ11" s="167">
        <v>2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7</v>
      </c>
      <c r="CZ11" s="167">
        <v>3.0799999999999998E-3</v>
      </c>
    </row>
    <row r="12" spans="1:104">
      <c r="A12" s="196">
        <v>5</v>
      </c>
      <c r="B12" s="197" t="s">
        <v>94</v>
      </c>
      <c r="C12" s="198" t="s">
        <v>95</v>
      </c>
      <c r="D12" s="199" t="s">
        <v>89</v>
      </c>
      <c r="E12" s="200">
        <v>8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7</v>
      </c>
      <c r="AC12" s="167">
        <v>7</v>
      </c>
      <c r="AZ12" s="167">
        <v>2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7</v>
      </c>
      <c r="CZ12" s="167">
        <v>4.6499999999999996E-3</v>
      </c>
    </row>
    <row r="13" spans="1:104">
      <c r="A13" s="196">
        <v>6</v>
      </c>
      <c r="B13" s="197" t="s">
        <v>96</v>
      </c>
      <c r="C13" s="198" t="s">
        <v>97</v>
      </c>
      <c r="D13" s="199" t="s">
        <v>89</v>
      </c>
      <c r="E13" s="200">
        <v>9</v>
      </c>
      <c r="F13" s="200">
        <v>0</v>
      </c>
      <c r="G13" s="201">
        <f>E13*F13</f>
        <v>0</v>
      </c>
      <c r="O13" s="195">
        <v>2</v>
      </c>
      <c r="AA13" s="167">
        <v>1</v>
      </c>
      <c r="AB13" s="167">
        <v>7</v>
      </c>
      <c r="AC13" s="167">
        <v>7</v>
      </c>
      <c r="AZ13" s="167">
        <v>2</v>
      </c>
      <c r="BA13" s="167">
        <f>IF(AZ13=1,G13,0)</f>
        <v>0</v>
      </c>
      <c r="BB13" s="167">
        <f>IF(AZ13=2,G13,0)</f>
        <v>0</v>
      </c>
      <c r="BC13" s="167">
        <f>IF(AZ13=3,G13,0)</f>
        <v>0</v>
      </c>
      <c r="BD13" s="167">
        <f>IF(AZ13=4,G13,0)</f>
        <v>0</v>
      </c>
      <c r="BE13" s="167">
        <f>IF(AZ13=5,G13,0)</f>
        <v>0</v>
      </c>
      <c r="CA13" s="202">
        <v>1</v>
      </c>
      <c r="CB13" s="202">
        <v>7</v>
      </c>
      <c r="CZ13" s="167">
        <v>3.8000000000000002E-4</v>
      </c>
    </row>
    <row r="14" spans="1:104">
      <c r="A14" s="196">
        <v>7</v>
      </c>
      <c r="B14" s="197" t="s">
        <v>98</v>
      </c>
      <c r="C14" s="198" t="s">
        <v>99</v>
      </c>
      <c r="D14" s="199" t="s">
        <v>89</v>
      </c>
      <c r="E14" s="200">
        <v>2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7</v>
      </c>
      <c r="AC14" s="167">
        <v>7</v>
      </c>
      <c r="AZ14" s="167">
        <v>2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7</v>
      </c>
      <c r="CZ14" s="167">
        <v>4.6999999999999999E-4</v>
      </c>
    </row>
    <row r="15" spans="1:104">
      <c r="A15" s="196">
        <v>8</v>
      </c>
      <c r="B15" s="197" t="s">
        <v>100</v>
      </c>
      <c r="C15" s="198" t="s">
        <v>101</v>
      </c>
      <c r="D15" s="199" t="s">
        <v>89</v>
      </c>
      <c r="E15" s="200">
        <v>8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7</v>
      </c>
      <c r="AC15" s="167">
        <v>7</v>
      </c>
      <c r="AZ15" s="167">
        <v>2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7</v>
      </c>
      <c r="CZ15" s="167">
        <v>6.9999999999999999E-4</v>
      </c>
    </row>
    <row r="16" spans="1:104">
      <c r="A16" s="196">
        <v>9</v>
      </c>
      <c r="B16" s="197" t="s">
        <v>102</v>
      </c>
      <c r="C16" s="198" t="s">
        <v>103</v>
      </c>
      <c r="D16" s="199" t="s">
        <v>89</v>
      </c>
      <c r="E16" s="200">
        <v>17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7</v>
      </c>
      <c r="AC16" s="167">
        <v>7</v>
      </c>
      <c r="AZ16" s="167">
        <v>2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7</v>
      </c>
      <c r="CZ16" s="167">
        <v>1.5200000000000001E-3</v>
      </c>
    </row>
    <row r="17" spans="1:104">
      <c r="A17" s="196">
        <v>10</v>
      </c>
      <c r="B17" s="197" t="s">
        <v>104</v>
      </c>
      <c r="C17" s="198" t="s">
        <v>105</v>
      </c>
      <c r="D17" s="199" t="s">
        <v>86</v>
      </c>
      <c r="E17" s="200">
        <v>7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7</v>
      </c>
      <c r="AC17" s="167">
        <v>7</v>
      </c>
      <c r="AZ17" s="167">
        <v>2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7</v>
      </c>
      <c r="CZ17" s="167">
        <v>0</v>
      </c>
    </row>
    <row r="18" spans="1:104">
      <c r="A18" s="196">
        <v>11</v>
      </c>
      <c r="B18" s="197" t="s">
        <v>106</v>
      </c>
      <c r="C18" s="198" t="s">
        <v>107</v>
      </c>
      <c r="D18" s="199" t="s">
        <v>86</v>
      </c>
      <c r="E18" s="200">
        <v>5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7</v>
      </c>
      <c r="AC18" s="167">
        <v>7</v>
      </c>
      <c r="AZ18" s="167">
        <v>2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7</v>
      </c>
      <c r="CZ18" s="167">
        <v>0</v>
      </c>
    </row>
    <row r="19" spans="1:104">
      <c r="A19" s="196">
        <v>12</v>
      </c>
      <c r="B19" s="197" t="s">
        <v>108</v>
      </c>
      <c r="C19" s="198" t="s">
        <v>109</v>
      </c>
      <c r="D19" s="199" t="s">
        <v>86</v>
      </c>
      <c r="E19" s="200">
        <v>11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7</v>
      </c>
      <c r="AC19" s="167">
        <v>7</v>
      </c>
      <c r="AZ19" s="167">
        <v>2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7</v>
      </c>
      <c r="CZ19" s="167">
        <v>0</v>
      </c>
    </row>
    <row r="20" spans="1:104">
      <c r="A20" s="196">
        <v>13</v>
      </c>
      <c r="B20" s="197" t="s">
        <v>110</v>
      </c>
      <c r="C20" s="198" t="s">
        <v>111</v>
      </c>
      <c r="D20" s="199" t="s">
        <v>89</v>
      </c>
      <c r="E20" s="200">
        <v>69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7</v>
      </c>
      <c r="AC20" s="167">
        <v>7</v>
      </c>
      <c r="AZ20" s="167">
        <v>2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7</v>
      </c>
      <c r="CZ20" s="167">
        <v>0</v>
      </c>
    </row>
    <row r="21" spans="1:104">
      <c r="A21" s="203"/>
      <c r="B21" s="205"/>
      <c r="C21" s="206" t="s">
        <v>112</v>
      </c>
      <c r="D21" s="207"/>
      <c r="E21" s="208">
        <v>69</v>
      </c>
      <c r="F21" s="209"/>
      <c r="G21" s="210"/>
      <c r="M21" s="204" t="s">
        <v>112</v>
      </c>
      <c r="O21" s="195"/>
    </row>
    <row r="22" spans="1:104">
      <c r="A22" s="196">
        <v>14</v>
      </c>
      <c r="B22" s="197" t="s">
        <v>113</v>
      </c>
      <c r="C22" s="198" t="s">
        <v>114</v>
      </c>
      <c r="D22" s="199" t="s">
        <v>115</v>
      </c>
      <c r="E22" s="200">
        <v>1</v>
      </c>
      <c r="F22" s="200">
        <v>0</v>
      </c>
      <c r="G22" s="201">
        <f>E22*F22</f>
        <v>0</v>
      </c>
      <c r="O22" s="195">
        <v>2</v>
      </c>
      <c r="AA22" s="167">
        <v>12</v>
      </c>
      <c r="AB22" s="167">
        <v>0</v>
      </c>
      <c r="AC22" s="167">
        <v>87</v>
      </c>
      <c r="AZ22" s="167">
        <v>2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12</v>
      </c>
      <c r="CB22" s="202">
        <v>0</v>
      </c>
      <c r="CZ22" s="167">
        <v>0</v>
      </c>
    </row>
    <row r="23" spans="1:104">
      <c r="A23" s="196">
        <v>15</v>
      </c>
      <c r="B23" s="197" t="s">
        <v>116</v>
      </c>
      <c r="C23" s="198" t="s">
        <v>117</v>
      </c>
      <c r="D23" s="199" t="s">
        <v>61</v>
      </c>
      <c r="E23" s="200"/>
      <c r="F23" s="200">
        <v>0</v>
      </c>
      <c r="G23" s="201">
        <f>E23*F23</f>
        <v>0</v>
      </c>
      <c r="O23" s="195">
        <v>2</v>
      </c>
      <c r="AA23" s="167">
        <v>7</v>
      </c>
      <c r="AB23" s="167">
        <v>1002</v>
      </c>
      <c r="AC23" s="167">
        <v>5</v>
      </c>
      <c r="AZ23" s="167">
        <v>2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7</v>
      </c>
      <c r="CB23" s="202">
        <v>1002</v>
      </c>
      <c r="CZ23" s="167">
        <v>0</v>
      </c>
    </row>
    <row r="24" spans="1:104">
      <c r="A24" s="211"/>
      <c r="B24" s="212" t="s">
        <v>73</v>
      </c>
      <c r="C24" s="213" t="str">
        <f>CONCATENATE(B7," ",C7)</f>
        <v>721 Vnitřní kanalizace</v>
      </c>
      <c r="D24" s="214"/>
      <c r="E24" s="215"/>
      <c r="F24" s="216"/>
      <c r="G24" s="217">
        <f>SUM(G7:G23)</f>
        <v>0</v>
      </c>
      <c r="O24" s="195">
        <v>4</v>
      </c>
      <c r="BA24" s="218">
        <f>SUM(BA7:BA23)</f>
        <v>0</v>
      </c>
      <c r="BB24" s="218">
        <f>SUM(BB7:BB23)</f>
        <v>0</v>
      </c>
      <c r="BC24" s="218">
        <f>SUM(BC7:BC23)</f>
        <v>0</v>
      </c>
      <c r="BD24" s="218">
        <f>SUM(BD7:BD23)</f>
        <v>0</v>
      </c>
      <c r="BE24" s="218">
        <f>SUM(BE7:BE23)</f>
        <v>0</v>
      </c>
    </row>
    <row r="25" spans="1:104">
      <c r="A25" s="188" t="s">
        <v>72</v>
      </c>
      <c r="B25" s="189" t="s">
        <v>118</v>
      </c>
      <c r="C25" s="190" t="s">
        <v>119</v>
      </c>
      <c r="D25" s="191"/>
      <c r="E25" s="192"/>
      <c r="F25" s="192"/>
      <c r="G25" s="193"/>
      <c r="H25" s="194"/>
      <c r="I25" s="194"/>
      <c r="O25" s="195">
        <v>1</v>
      </c>
    </row>
    <row r="26" spans="1:104">
      <c r="A26" s="196">
        <v>16</v>
      </c>
      <c r="B26" s="197" t="s">
        <v>120</v>
      </c>
      <c r="C26" s="198" t="s">
        <v>121</v>
      </c>
      <c r="D26" s="199" t="s">
        <v>89</v>
      </c>
      <c r="E26" s="200">
        <v>95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7</v>
      </c>
      <c r="AC26" s="167">
        <v>7</v>
      </c>
      <c r="AZ26" s="167">
        <v>2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7</v>
      </c>
      <c r="CZ26" s="167">
        <v>0</v>
      </c>
    </row>
    <row r="27" spans="1:104">
      <c r="A27" s="196">
        <v>17</v>
      </c>
      <c r="B27" s="197" t="s">
        <v>122</v>
      </c>
      <c r="C27" s="198" t="s">
        <v>123</v>
      </c>
      <c r="D27" s="199" t="s">
        <v>89</v>
      </c>
      <c r="E27" s="200">
        <v>59</v>
      </c>
      <c r="F27" s="200">
        <v>0</v>
      </c>
      <c r="G27" s="201">
        <f>E27*F27</f>
        <v>0</v>
      </c>
      <c r="O27" s="195">
        <v>2</v>
      </c>
      <c r="AA27" s="167">
        <v>1</v>
      </c>
      <c r="AB27" s="167">
        <v>7</v>
      </c>
      <c r="AC27" s="167">
        <v>7</v>
      </c>
      <c r="AZ27" s="167">
        <v>2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202">
        <v>1</v>
      </c>
      <c r="CB27" s="202">
        <v>7</v>
      </c>
      <c r="CZ27" s="167">
        <v>4.6999999999999999E-4</v>
      </c>
    </row>
    <row r="28" spans="1:104">
      <c r="A28" s="203"/>
      <c r="B28" s="205"/>
      <c r="C28" s="206" t="s">
        <v>124</v>
      </c>
      <c r="D28" s="207"/>
      <c r="E28" s="208">
        <v>59</v>
      </c>
      <c r="F28" s="209"/>
      <c r="G28" s="210"/>
      <c r="M28" s="204" t="s">
        <v>124</v>
      </c>
      <c r="O28" s="195"/>
    </row>
    <row r="29" spans="1:104">
      <c r="A29" s="196">
        <v>18</v>
      </c>
      <c r="B29" s="197" t="s">
        <v>125</v>
      </c>
      <c r="C29" s="198" t="s">
        <v>126</v>
      </c>
      <c r="D29" s="199" t="s">
        <v>89</v>
      </c>
      <c r="E29" s="200">
        <v>20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7</v>
      </c>
      <c r="AC29" s="167">
        <v>7</v>
      </c>
      <c r="AZ29" s="167">
        <v>2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7</v>
      </c>
      <c r="CZ29" s="167">
        <v>5.8E-4</v>
      </c>
    </row>
    <row r="30" spans="1:104">
      <c r="A30" s="203"/>
      <c r="B30" s="205"/>
      <c r="C30" s="206" t="s">
        <v>127</v>
      </c>
      <c r="D30" s="207"/>
      <c r="E30" s="208">
        <v>20</v>
      </c>
      <c r="F30" s="209"/>
      <c r="G30" s="210"/>
      <c r="M30" s="204" t="s">
        <v>127</v>
      </c>
      <c r="O30" s="195"/>
    </row>
    <row r="31" spans="1:104">
      <c r="A31" s="196">
        <v>19</v>
      </c>
      <c r="B31" s="197" t="s">
        <v>128</v>
      </c>
      <c r="C31" s="198" t="s">
        <v>129</v>
      </c>
      <c r="D31" s="199" t="s">
        <v>89</v>
      </c>
      <c r="E31" s="200">
        <v>36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7</v>
      </c>
      <c r="AC31" s="167">
        <v>7</v>
      </c>
      <c r="AZ31" s="167">
        <v>2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7</v>
      </c>
      <c r="CZ31" s="167">
        <v>7.5000000000000002E-4</v>
      </c>
    </row>
    <row r="32" spans="1:104">
      <c r="A32" s="203"/>
      <c r="B32" s="205"/>
      <c r="C32" s="206" t="s">
        <v>130</v>
      </c>
      <c r="D32" s="207"/>
      <c r="E32" s="208">
        <v>36</v>
      </c>
      <c r="F32" s="209"/>
      <c r="G32" s="210"/>
      <c r="M32" s="204" t="s">
        <v>130</v>
      </c>
      <c r="O32" s="195"/>
    </row>
    <row r="33" spans="1:104">
      <c r="A33" s="196">
        <v>20</v>
      </c>
      <c r="B33" s="197" t="s">
        <v>131</v>
      </c>
      <c r="C33" s="198" t="s">
        <v>132</v>
      </c>
      <c r="D33" s="199" t="s">
        <v>89</v>
      </c>
      <c r="E33" s="200">
        <v>59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7</v>
      </c>
      <c r="AC33" s="167">
        <v>7</v>
      </c>
      <c r="AZ33" s="167">
        <v>2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7</v>
      </c>
      <c r="CZ33" s="167">
        <v>4.0000000000000003E-5</v>
      </c>
    </row>
    <row r="34" spans="1:104">
      <c r="A34" s="196">
        <v>21</v>
      </c>
      <c r="B34" s="197" t="s">
        <v>133</v>
      </c>
      <c r="C34" s="198" t="s">
        <v>134</v>
      </c>
      <c r="D34" s="199" t="s">
        <v>89</v>
      </c>
      <c r="E34" s="200">
        <v>20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7</v>
      </c>
      <c r="AC34" s="167">
        <v>7</v>
      </c>
      <c r="AZ34" s="167">
        <v>2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202">
        <v>1</v>
      </c>
      <c r="CB34" s="202">
        <v>7</v>
      </c>
      <c r="CZ34" s="167">
        <v>6.0000000000000002E-5</v>
      </c>
    </row>
    <row r="35" spans="1:104">
      <c r="A35" s="196">
        <v>22</v>
      </c>
      <c r="B35" s="197" t="s">
        <v>135</v>
      </c>
      <c r="C35" s="198" t="s">
        <v>136</v>
      </c>
      <c r="D35" s="199" t="s">
        <v>89</v>
      </c>
      <c r="E35" s="200">
        <v>36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7</v>
      </c>
      <c r="AC35" s="167">
        <v>7</v>
      </c>
      <c r="AZ35" s="167">
        <v>2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7</v>
      </c>
      <c r="CZ35" s="167">
        <v>6.0000000000000002E-5</v>
      </c>
    </row>
    <row r="36" spans="1:104">
      <c r="A36" s="196">
        <v>23</v>
      </c>
      <c r="B36" s="197" t="s">
        <v>137</v>
      </c>
      <c r="C36" s="198" t="s">
        <v>138</v>
      </c>
      <c r="D36" s="199" t="s">
        <v>139</v>
      </c>
      <c r="E36" s="200">
        <v>9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7</v>
      </c>
      <c r="AC36" s="167">
        <v>7</v>
      </c>
      <c r="AZ36" s="167">
        <v>2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7</v>
      </c>
      <c r="CZ36" s="167">
        <v>0</v>
      </c>
    </row>
    <row r="37" spans="1:104">
      <c r="A37" s="196">
        <v>24</v>
      </c>
      <c r="B37" s="197" t="s">
        <v>140</v>
      </c>
      <c r="C37" s="198" t="s">
        <v>141</v>
      </c>
      <c r="D37" s="199" t="s">
        <v>86</v>
      </c>
      <c r="E37" s="200">
        <v>9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7</v>
      </c>
      <c r="AC37" s="167">
        <v>7</v>
      </c>
      <c r="AZ37" s="167">
        <v>2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7</v>
      </c>
      <c r="CZ37" s="167">
        <v>6.3000000000000003E-4</v>
      </c>
    </row>
    <row r="38" spans="1:104">
      <c r="A38" s="196">
        <v>25</v>
      </c>
      <c r="B38" s="197" t="s">
        <v>142</v>
      </c>
      <c r="C38" s="198" t="s">
        <v>143</v>
      </c>
      <c r="D38" s="199" t="s">
        <v>86</v>
      </c>
      <c r="E38" s="200">
        <v>3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7</v>
      </c>
      <c r="AC38" s="167">
        <v>7</v>
      </c>
      <c r="AZ38" s="167">
        <v>2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1</v>
      </c>
      <c r="CB38" s="202">
        <v>7</v>
      </c>
      <c r="CZ38" s="167">
        <v>1.9000000000000001E-4</v>
      </c>
    </row>
    <row r="39" spans="1:104">
      <c r="A39" s="196">
        <v>26</v>
      </c>
      <c r="B39" s="197" t="s">
        <v>144</v>
      </c>
      <c r="C39" s="198" t="s">
        <v>145</v>
      </c>
      <c r="D39" s="199" t="s">
        <v>86</v>
      </c>
      <c r="E39" s="200">
        <v>23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7</v>
      </c>
      <c r="AC39" s="167">
        <v>7</v>
      </c>
      <c r="AZ39" s="167">
        <v>2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7</v>
      </c>
      <c r="CZ39" s="167">
        <v>1.3999999999999999E-4</v>
      </c>
    </row>
    <row r="40" spans="1:104">
      <c r="A40" s="196">
        <v>27</v>
      </c>
      <c r="B40" s="197" t="s">
        <v>146</v>
      </c>
      <c r="C40" s="198" t="s">
        <v>147</v>
      </c>
      <c r="D40" s="199" t="s">
        <v>86</v>
      </c>
      <c r="E40" s="200">
        <v>2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7</v>
      </c>
      <c r="AC40" s="167">
        <v>7</v>
      </c>
      <c r="AZ40" s="167">
        <v>2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7</v>
      </c>
      <c r="CZ40" s="167">
        <v>3.2000000000000003E-4</v>
      </c>
    </row>
    <row r="41" spans="1:104">
      <c r="A41" s="196">
        <v>28</v>
      </c>
      <c r="B41" s="197" t="s">
        <v>148</v>
      </c>
      <c r="C41" s="198" t="s">
        <v>149</v>
      </c>
      <c r="D41" s="199" t="s">
        <v>86</v>
      </c>
      <c r="E41" s="200">
        <v>9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7</v>
      </c>
      <c r="AC41" s="167">
        <v>7</v>
      </c>
      <c r="AZ41" s="167">
        <v>2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7</v>
      </c>
      <c r="CZ41" s="167">
        <v>1.4999999999999999E-4</v>
      </c>
    </row>
    <row r="42" spans="1:104">
      <c r="A42" s="196">
        <v>29</v>
      </c>
      <c r="B42" s="197" t="s">
        <v>150</v>
      </c>
      <c r="C42" s="198" t="s">
        <v>151</v>
      </c>
      <c r="D42" s="199" t="s">
        <v>89</v>
      </c>
      <c r="E42" s="200">
        <v>115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7</v>
      </c>
      <c r="AC42" s="167">
        <v>7</v>
      </c>
      <c r="AZ42" s="167">
        <v>2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7</v>
      </c>
      <c r="CZ42" s="167">
        <v>3.601E-2</v>
      </c>
    </row>
    <row r="43" spans="1:104">
      <c r="A43" s="203"/>
      <c r="B43" s="205"/>
      <c r="C43" s="206" t="s">
        <v>152</v>
      </c>
      <c r="D43" s="207"/>
      <c r="E43" s="208">
        <v>115</v>
      </c>
      <c r="F43" s="209"/>
      <c r="G43" s="210"/>
      <c r="M43" s="204" t="s">
        <v>152</v>
      </c>
      <c r="O43" s="195"/>
    </row>
    <row r="44" spans="1:104">
      <c r="A44" s="196">
        <v>30</v>
      </c>
      <c r="B44" s="197" t="s">
        <v>153</v>
      </c>
      <c r="C44" s="198" t="s">
        <v>154</v>
      </c>
      <c r="D44" s="199" t="s">
        <v>115</v>
      </c>
      <c r="E44" s="200">
        <v>1</v>
      </c>
      <c r="F44" s="200">
        <v>0</v>
      </c>
      <c r="G44" s="201">
        <f>E44*F44</f>
        <v>0</v>
      </c>
      <c r="O44" s="195">
        <v>2</v>
      </c>
      <c r="AA44" s="167">
        <v>12</v>
      </c>
      <c r="AB44" s="167">
        <v>0</v>
      </c>
      <c r="AC44" s="167">
        <v>88</v>
      </c>
      <c r="AZ44" s="167">
        <v>2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12</v>
      </c>
      <c r="CB44" s="202">
        <v>0</v>
      </c>
      <c r="CZ44" s="167">
        <v>0</v>
      </c>
    </row>
    <row r="45" spans="1:104">
      <c r="A45" s="196">
        <v>31</v>
      </c>
      <c r="B45" s="197" t="s">
        <v>155</v>
      </c>
      <c r="C45" s="198" t="s">
        <v>156</v>
      </c>
      <c r="D45" s="199" t="s">
        <v>61</v>
      </c>
      <c r="E45" s="200"/>
      <c r="F45" s="200">
        <v>0</v>
      </c>
      <c r="G45" s="201">
        <f>E45*F45</f>
        <v>0</v>
      </c>
      <c r="O45" s="195">
        <v>2</v>
      </c>
      <c r="AA45" s="167">
        <v>7</v>
      </c>
      <c r="AB45" s="167">
        <v>1002</v>
      </c>
      <c r="AC45" s="167">
        <v>5</v>
      </c>
      <c r="AZ45" s="167">
        <v>2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7</v>
      </c>
      <c r="CB45" s="202">
        <v>1002</v>
      </c>
      <c r="CZ45" s="167">
        <v>0</v>
      </c>
    </row>
    <row r="46" spans="1:104">
      <c r="A46" s="211"/>
      <c r="B46" s="212" t="s">
        <v>73</v>
      </c>
      <c r="C46" s="213" t="str">
        <f>CONCATENATE(B25," ",C25)</f>
        <v>722 Vnitřní vodovod</v>
      </c>
      <c r="D46" s="214"/>
      <c r="E46" s="215"/>
      <c r="F46" s="216"/>
      <c r="G46" s="217">
        <f>SUM(G25:G45)</f>
        <v>0</v>
      </c>
      <c r="O46" s="195">
        <v>4</v>
      </c>
      <c r="BA46" s="218">
        <f>SUM(BA25:BA45)</f>
        <v>0</v>
      </c>
      <c r="BB46" s="218">
        <f>SUM(BB25:BB45)</f>
        <v>0</v>
      </c>
      <c r="BC46" s="218">
        <f>SUM(BC25:BC45)</f>
        <v>0</v>
      </c>
      <c r="BD46" s="218">
        <f>SUM(BD25:BD45)</f>
        <v>0</v>
      </c>
      <c r="BE46" s="218">
        <f>SUM(BE25:BE45)</f>
        <v>0</v>
      </c>
    </row>
    <row r="47" spans="1:104">
      <c r="A47" s="188" t="s">
        <v>72</v>
      </c>
      <c r="B47" s="189" t="s">
        <v>157</v>
      </c>
      <c r="C47" s="190" t="s">
        <v>158</v>
      </c>
      <c r="D47" s="191"/>
      <c r="E47" s="192"/>
      <c r="F47" s="192"/>
      <c r="G47" s="193"/>
      <c r="H47" s="194"/>
      <c r="I47" s="194"/>
      <c r="O47" s="195">
        <v>1</v>
      </c>
    </row>
    <row r="48" spans="1:104">
      <c r="A48" s="196">
        <v>32</v>
      </c>
      <c r="B48" s="197" t="s">
        <v>159</v>
      </c>
      <c r="C48" s="198" t="s">
        <v>160</v>
      </c>
      <c r="D48" s="199" t="s">
        <v>139</v>
      </c>
      <c r="E48" s="200">
        <v>10</v>
      </c>
      <c r="F48" s="200">
        <v>0</v>
      </c>
      <c r="G48" s="201">
        <f>E48*F48</f>
        <v>0</v>
      </c>
      <c r="O48" s="195">
        <v>2</v>
      </c>
      <c r="AA48" s="167">
        <v>1</v>
      </c>
      <c r="AB48" s="167">
        <v>7</v>
      </c>
      <c r="AC48" s="167">
        <v>7</v>
      </c>
      <c r="AZ48" s="167">
        <v>2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1</v>
      </c>
      <c r="CB48" s="202">
        <v>7</v>
      </c>
      <c r="CZ48" s="167">
        <v>0</v>
      </c>
    </row>
    <row r="49" spans="1:104">
      <c r="A49" s="196">
        <v>33</v>
      </c>
      <c r="B49" s="197" t="s">
        <v>161</v>
      </c>
      <c r="C49" s="198" t="s">
        <v>162</v>
      </c>
      <c r="D49" s="199" t="s">
        <v>139</v>
      </c>
      <c r="E49" s="200">
        <v>10</v>
      </c>
      <c r="F49" s="200">
        <v>0</v>
      </c>
      <c r="G49" s="201">
        <f>E49*F49</f>
        <v>0</v>
      </c>
      <c r="O49" s="195">
        <v>2</v>
      </c>
      <c r="AA49" s="167">
        <v>1</v>
      </c>
      <c r="AB49" s="167">
        <v>7</v>
      </c>
      <c r="AC49" s="167">
        <v>7</v>
      </c>
      <c r="AZ49" s="167">
        <v>2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1</v>
      </c>
      <c r="CB49" s="202">
        <v>7</v>
      </c>
      <c r="CZ49" s="167">
        <v>8.8999999999999995E-4</v>
      </c>
    </row>
    <row r="50" spans="1:104">
      <c r="A50" s="196">
        <v>34</v>
      </c>
      <c r="B50" s="197" t="s">
        <v>163</v>
      </c>
      <c r="C50" s="198" t="s">
        <v>164</v>
      </c>
      <c r="D50" s="199" t="s">
        <v>139</v>
      </c>
      <c r="E50" s="200">
        <v>18</v>
      </c>
      <c r="F50" s="200">
        <v>0</v>
      </c>
      <c r="G50" s="201">
        <f>E50*F50</f>
        <v>0</v>
      </c>
      <c r="O50" s="195">
        <v>2</v>
      </c>
      <c r="AA50" s="167">
        <v>1</v>
      </c>
      <c r="AB50" s="167">
        <v>7</v>
      </c>
      <c r="AC50" s="167">
        <v>7</v>
      </c>
      <c r="AZ50" s="167">
        <v>2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1</v>
      </c>
      <c r="CB50" s="202">
        <v>7</v>
      </c>
      <c r="CZ50" s="167">
        <v>0</v>
      </c>
    </row>
    <row r="51" spans="1:104">
      <c r="A51" s="196">
        <v>35</v>
      </c>
      <c r="B51" s="197" t="s">
        <v>165</v>
      </c>
      <c r="C51" s="198" t="s">
        <v>166</v>
      </c>
      <c r="D51" s="199" t="s">
        <v>139</v>
      </c>
      <c r="E51" s="200">
        <v>6</v>
      </c>
      <c r="F51" s="200">
        <v>0</v>
      </c>
      <c r="G51" s="201">
        <f>E51*F51</f>
        <v>0</v>
      </c>
      <c r="O51" s="195">
        <v>2</v>
      </c>
      <c r="AA51" s="167">
        <v>1</v>
      </c>
      <c r="AB51" s="167">
        <v>7</v>
      </c>
      <c r="AC51" s="167">
        <v>7</v>
      </c>
      <c r="AZ51" s="167">
        <v>2</v>
      </c>
      <c r="BA51" s="167">
        <f>IF(AZ51=1,G51,0)</f>
        <v>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202">
        <v>1</v>
      </c>
      <c r="CB51" s="202">
        <v>7</v>
      </c>
      <c r="CZ51" s="167">
        <v>0</v>
      </c>
    </row>
    <row r="52" spans="1:104">
      <c r="A52" s="196">
        <v>36</v>
      </c>
      <c r="B52" s="197" t="s">
        <v>167</v>
      </c>
      <c r="C52" s="198" t="s">
        <v>168</v>
      </c>
      <c r="D52" s="199" t="s">
        <v>139</v>
      </c>
      <c r="E52" s="200">
        <v>5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7</v>
      </c>
      <c r="AC52" s="167">
        <v>7</v>
      </c>
      <c r="AZ52" s="167">
        <v>2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7</v>
      </c>
      <c r="CZ52" s="167">
        <v>3.9199999999999999E-3</v>
      </c>
    </row>
    <row r="53" spans="1:104">
      <c r="A53" s="196">
        <v>37</v>
      </c>
      <c r="B53" s="197" t="s">
        <v>169</v>
      </c>
      <c r="C53" s="198" t="s">
        <v>170</v>
      </c>
      <c r="D53" s="199" t="s">
        <v>139</v>
      </c>
      <c r="E53" s="200">
        <v>7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7</v>
      </c>
      <c r="AC53" s="167">
        <v>7</v>
      </c>
      <c r="AZ53" s="167">
        <v>2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1</v>
      </c>
      <c r="CB53" s="202">
        <v>7</v>
      </c>
      <c r="CZ53" s="167">
        <v>0</v>
      </c>
    </row>
    <row r="54" spans="1:104" ht="20.399999999999999">
      <c r="A54" s="196">
        <v>38</v>
      </c>
      <c r="B54" s="197" t="s">
        <v>171</v>
      </c>
      <c r="C54" s="198" t="s">
        <v>172</v>
      </c>
      <c r="D54" s="199" t="s">
        <v>139</v>
      </c>
      <c r="E54" s="200">
        <v>7</v>
      </c>
      <c r="F54" s="200">
        <v>0</v>
      </c>
      <c r="G54" s="201">
        <f>E54*F54</f>
        <v>0</v>
      </c>
      <c r="O54" s="195">
        <v>2</v>
      </c>
      <c r="AA54" s="167">
        <v>1</v>
      </c>
      <c r="AB54" s="167">
        <v>7</v>
      </c>
      <c r="AC54" s="167">
        <v>7</v>
      </c>
      <c r="AZ54" s="167">
        <v>2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1</v>
      </c>
      <c r="CB54" s="202">
        <v>7</v>
      </c>
      <c r="CZ54" s="167">
        <v>1.41E-3</v>
      </c>
    </row>
    <row r="55" spans="1:104">
      <c r="A55" s="196">
        <v>39</v>
      </c>
      <c r="B55" s="197" t="s">
        <v>173</v>
      </c>
      <c r="C55" s="198" t="s">
        <v>174</v>
      </c>
      <c r="D55" s="199" t="s">
        <v>139</v>
      </c>
      <c r="E55" s="200">
        <v>1</v>
      </c>
      <c r="F55" s="200">
        <v>0</v>
      </c>
      <c r="G55" s="201">
        <f>E55*F55</f>
        <v>0</v>
      </c>
      <c r="O55" s="195">
        <v>2</v>
      </c>
      <c r="AA55" s="167">
        <v>1</v>
      </c>
      <c r="AB55" s="167">
        <v>7</v>
      </c>
      <c r="AC55" s="167">
        <v>7</v>
      </c>
      <c r="AZ55" s="167">
        <v>2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1</v>
      </c>
      <c r="CB55" s="202">
        <v>7</v>
      </c>
      <c r="CZ55" s="167">
        <v>0</v>
      </c>
    </row>
    <row r="56" spans="1:104">
      <c r="A56" s="196">
        <v>40</v>
      </c>
      <c r="B56" s="197" t="s">
        <v>175</v>
      </c>
      <c r="C56" s="198" t="s">
        <v>176</v>
      </c>
      <c r="D56" s="199" t="s">
        <v>86</v>
      </c>
      <c r="E56" s="200">
        <v>1</v>
      </c>
      <c r="F56" s="200">
        <v>0</v>
      </c>
      <c r="G56" s="201">
        <f>E56*F56</f>
        <v>0</v>
      </c>
      <c r="O56" s="195">
        <v>2</v>
      </c>
      <c r="AA56" s="167">
        <v>1</v>
      </c>
      <c r="AB56" s="167">
        <v>7</v>
      </c>
      <c r="AC56" s="167">
        <v>7</v>
      </c>
      <c r="AZ56" s="167">
        <v>2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1</v>
      </c>
      <c r="CB56" s="202">
        <v>7</v>
      </c>
      <c r="CZ56" s="167">
        <v>3.0899999999999999E-3</v>
      </c>
    </row>
    <row r="57" spans="1:104">
      <c r="A57" s="196">
        <v>41</v>
      </c>
      <c r="B57" s="197" t="s">
        <v>177</v>
      </c>
      <c r="C57" s="198" t="s">
        <v>178</v>
      </c>
      <c r="D57" s="199" t="s">
        <v>86</v>
      </c>
      <c r="E57" s="200">
        <v>16</v>
      </c>
      <c r="F57" s="200">
        <v>0</v>
      </c>
      <c r="G57" s="201">
        <f>E57*F57</f>
        <v>0</v>
      </c>
      <c r="O57" s="195">
        <v>2</v>
      </c>
      <c r="AA57" s="167">
        <v>1</v>
      </c>
      <c r="AB57" s="167">
        <v>7</v>
      </c>
      <c r="AC57" s="167">
        <v>7</v>
      </c>
      <c r="AZ57" s="167">
        <v>2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1</v>
      </c>
      <c r="CB57" s="202">
        <v>7</v>
      </c>
      <c r="CZ57" s="167">
        <v>0</v>
      </c>
    </row>
    <row r="58" spans="1:104">
      <c r="A58" s="196">
        <v>42</v>
      </c>
      <c r="B58" s="197" t="s">
        <v>179</v>
      </c>
      <c r="C58" s="198" t="s">
        <v>180</v>
      </c>
      <c r="D58" s="199" t="s">
        <v>139</v>
      </c>
      <c r="E58" s="200">
        <v>8</v>
      </c>
      <c r="F58" s="200">
        <v>0</v>
      </c>
      <c r="G58" s="201">
        <f>E58*F58</f>
        <v>0</v>
      </c>
      <c r="O58" s="195">
        <v>2</v>
      </c>
      <c r="AA58" s="167">
        <v>1</v>
      </c>
      <c r="AB58" s="167">
        <v>7</v>
      </c>
      <c r="AC58" s="167">
        <v>7</v>
      </c>
      <c r="AZ58" s="167">
        <v>2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1</v>
      </c>
      <c r="CB58" s="202">
        <v>7</v>
      </c>
      <c r="CZ58" s="167">
        <v>0</v>
      </c>
    </row>
    <row r="59" spans="1:104">
      <c r="A59" s="196">
        <v>43</v>
      </c>
      <c r="B59" s="197" t="s">
        <v>181</v>
      </c>
      <c r="C59" s="198" t="s">
        <v>182</v>
      </c>
      <c r="D59" s="199" t="s">
        <v>86</v>
      </c>
      <c r="E59" s="200">
        <v>1</v>
      </c>
      <c r="F59" s="200">
        <v>0</v>
      </c>
      <c r="G59" s="201">
        <f>E59*F59</f>
        <v>0</v>
      </c>
      <c r="O59" s="195">
        <v>2</v>
      </c>
      <c r="AA59" s="167">
        <v>1</v>
      </c>
      <c r="AB59" s="167">
        <v>7</v>
      </c>
      <c r="AC59" s="167">
        <v>7</v>
      </c>
      <c r="AZ59" s="167">
        <v>2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</v>
      </c>
      <c r="CB59" s="202">
        <v>7</v>
      </c>
      <c r="CZ59" s="167">
        <v>1.2E-4</v>
      </c>
    </row>
    <row r="60" spans="1:104">
      <c r="A60" s="196">
        <v>44</v>
      </c>
      <c r="B60" s="197" t="s">
        <v>183</v>
      </c>
      <c r="C60" s="198" t="s">
        <v>184</v>
      </c>
      <c r="D60" s="199" t="s">
        <v>86</v>
      </c>
      <c r="E60" s="200">
        <v>7</v>
      </c>
      <c r="F60" s="200">
        <v>0</v>
      </c>
      <c r="G60" s="201">
        <f>E60*F60</f>
        <v>0</v>
      </c>
      <c r="O60" s="195">
        <v>2</v>
      </c>
      <c r="AA60" s="167">
        <v>1</v>
      </c>
      <c r="AB60" s="167">
        <v>7</v>
      </c>
      <c r="AC60" s="167">
        <v>7</v>
      </c>
      <c r="AZ60" s="167">
        <v>2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1</v>
      </c>
      <c r="CB60" s="202">
        <v>7</v>
      </c>
      <c r="CZ60" s="167">
        <v>4.0000000000000003E-5</v>
      </c>
    </row>
    <row r="61" spans="1:104">
      <c r="A61" s="196">
        <v>45</v>
      </c>
      <c r="B61" s="197" t="s">
        <v>185</v>
      </c>
      <c r="C61" s="198" t="s">
        <v>186</v>
      </c>
      <c r="D61" s="199" t="s">
        <v>86</v>
      </c>
      <c r="E61" s="200">
        <v>7</v>
      </c>
      <c r="F61" s="200">
        <v>0</v>
      </c>
      <c r="G61" s="201">
        <f>E61*F61</f>
        <v>0</v>
      </c>
      <c r="O61" s="195">
        <v>2</v>
      </c>
      <c r="AA61" s="167">
        <v>1</v>
      </c>
      <c r="AB61" s="167">
        <v>7</v>
      </c>
      <c r="AC61" s="167">
        <v>7</v>
      </c>
      <c r="AZ61" s="167">
        <v>2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1</v>
      </c>
      <c r="CB61" s="202">
        <v>7</v>
      </c>
      <c r="CZ61" s="167">
        <v>2.0000000000000001E-4</v>
      </c>
    </row>
    <row r="62" spans="1:104">
      <c r="A62" s="196">
        <v>46</v>
      </c>
      <c r="B62" s="197" t="s">
        <v>187</v>
      </c>
      <c r="C62" s="198" t="s">
        <v>188</v>
      </c>
      <c r="D62" s="199" t="s">
        <v>86</v>
      </c>
      <c r="E62" s="200">
        <v>4</v>
      </c>
      <c r="F62" s="200">
        <v>0</v>
      </c>
      <c r="G62" s="201">
        <f>E62*F62</f>
        <v>0</v>
      </c>
      <c r="O62" s="195">
        <v>2</v>
      </c>
      <c r="AA62" s="167">
        <v>12</v>
      </c>
      <c r="AB62" s="167">
        <v>0</v>
      </c>
      <c r="AC62" s="167">
        <v>98</v>
      </c>
      <c r="AZ62" s="167">
        <v>2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12</v>
      </c>
      <c r="CB62" s="202">
        <v>0</v>
      </c>
      <c r="CZ62" s="167">
        <v>0</v>
      </c>
    </row>
    <row r="63" spans="1:104">
      <c r="A63" s="196">
        <v>47</v>
      </c>
      <c r="B63" s="197" t="s">
        <v>189</v>
      </c>
      <c r="C63" s="198" t="s">
        <v>190</v>
      </c>
      <c r="D63" s="199" t="s">
        <v>191</v>
      </c>
      <c r="E63" s="200">
        <v>5</v>
      </c>
      <c r="F63" s="200">
        <v>0</v>
      </c>
      <c r="G63" s="201">
        <f>E63*F63</f>
        <v>0</v>
      </c>
      <c r="O63" s="195">
        <v>2</v>
      </c>
      <c r="AA63" s="167">
        <v>12</v>
      </c>
      <c r="AB63" s="167">
        <v>0</v>
      </c>
      <c r="AC63" s="167">
        <v>4</v>
      </c>
      <c r="AZ63" s="167">
        <v>2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12</v>
      </c>
      <c r="CB63" s="202">
        <v>0</v>
      </c>
      <c r="CZ63" s="167">
        <v>0</v>
      </c>
    </row>
    <row r="64" spans="1:104">
      <c r="A64" s="196">
        <v>48</v>
      </c>
      <c r="B64" s="197" t="s">
        <v>192</v>
      </c>
      <c r="C64" s="198" t="s">
        <v>193</v>
      </c>
      <c r="D64" s="199" t="s">
        <v>86</v>
      </c>
      <c r="E64" s="200">
        <v>4</v>
      </c>
      <c r="F64" s="200">
        <v>0</v>
      </c>
      <c r="G64" s="201">
        <f>E64*F64</f>
        <v>0</v>
      </c>
      <c r="O64" s="195">
        <v>2</v>
      </c>
      <c r="AA64" s="167">
        <v>12</v>
      </c>
      <c r="AB64" s="167">
        <v>0</v>
      </c>
      <c r="AC64" s="167">
        <v>97</v>
      </c>
      <c r="AZ64" s="167">
        <v>2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12</v>
      </c>
      <c r="CB64" s="202">
        <v>0</v>
      </c>
      <c r="CZ64" s="167">
        <v>0</v>
      </c>
    </row>
    <row r="65" spans="1:104">
      <c r="A65" s="196">
        <v>49</v>
      </c>
      <c r="B65" s="197" t="s">
        <v>194</v>
      </c>
      <c r="C65" s="198" t="s">
        <v>195</v>
      </c>
      <c r="D65" s="199" t="s">
        <v>86</v>
      </c>
      <c r="E65" s="200">
        <v>7</v>
      </c>
      <c r="F65" s="200">
        <v>0</v>
      </c>
      <c r="G65" s="201">
        <f>E65*F65</f>
        <v>0</v>
      </c>
      <c r="O65" s="195">
        <v>2</v>
      </c>
      <c r="AA65" s="167">
        <v>12</v>
      </c>
      <c r="AB65" s="167">
        <v>0</v>
      </c>
      <c r="AC65" s="167">
        <v>96</v>
      </c>
      <c r="AZ65" s="167">
        <v>2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12</v>
      </c>
      <c r="CB65" s="202">
        <v>0</v>
      </c>
      <c r="CZ65" s="167">
        <v>0</v>
      </c>
    </row>
    <row r="66" spans="1:104">
      <c r="A66" s="196">
        <v>50</v>
      </c>
      <c r="B66" s="197" t="s">
        <v>196</v>
      </c>
      <c r="C66" s="198" t="s">
        <v>197</v>
      </c>
      <c r="D66" s="199" t="s">
        <v>86</v>
      </c>
      <c r="E66" s="200">
        <v>6</v>
      </c>
      <c r="F66" s="200">
        <v>0</v>
      </c>
      <c r="G66" s="201">
        <f>E66*F66</f>
        <v>0</v>
      </c>
      <c r="O66" s="195">
        <v>2</v>
      </c>
      <c r="AA66" s="167">
        <v>12</v>
      </c>
      <c r="AB66" s="167">
        <v>0</v>
      </c>
      <c r="AC66" s="167">
        <v>95</v>
      </c>
      <c r="AZ66" s="167">
        <v>2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12</v>
      </c>
      <c r="CB66" s="202">
        <v>0</v>
      </c>
      <c r="CZ66" s="167">
        <v>0</v>
      </c>
    </row>
    <row r="67" spans="1:104">
      <c r="A67" s="196">
        <v>51</v>
      </c>
      <c r="B67" s="197" t="s">
        <v>198</v>
      </c>
      <c r="C67" s="198" t="s">
        <v>199</v>
      </c>
      <c r="D67" s="199" t="s">
        <v>86</v>
      </c>
      <c r="E67" s="200">
        <v>7</v>
      </c>
      <c r="F67" s="200">
        <v>0</v>
      </c>
      <c r="G67" s="201">
        <f>E67*F67</f>
        <v>0</v>
      </c>
      <c r="O67" s="195">
        <v>2</v>
      </c>
      <c r="AA67" s="167">
        <v>12</v>
      </c>
      <c r="AB67" s="167">
        <v>0</v>
      </c>
      <c r="AC67" s="167">
        <v>3</v>
      </c>
      <c r="AZ67" s="167">
        <v>2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12</v>
      </c>
      <c r="CB67" s="202">
        <v>0</v>
      </c>
      <c r="CZ67" s="167">
        <v>0</v>
      </c>
    </row>
    <row r="68" spans="1:104">
      <c r="A68" s="196">
        <v>52</v>
      </c>
      <c r="B68" s="197" t="s">
        <v>200</v>
      </c>
      <c r="C68" s="198" t="s">
        <v>201</v>
      </c>
      <c r="D68" s="199" t="s">
        <v>86</v>
      </c>
      <c r="E68" s="200">
        <v>10</v>
      </c>
      <c r="F68" s="200">
        <v>0</v>
      </c>
      <c r="G68" s="201">
        <f>E68*F68</f>
        <v>0</v>
      </c>
      <c r="O68" s="195">
        <v>2</v>
      </c>
      <c r="AA68" s="167">
        <v>12</v>
      </c>
      <c r="AB68" s="167">
        <v>0</v>
      </c>
      <c r="AC68" s="167">
        <v>5</v>
      </c>
      <c r="AZ68" s="167">
        <v>2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202">
        <v>12</v>
      </c>
      <c r="CB68" s="202">
        <v>0</v>
      </c>
      <c r="CZ68" s="167">
        <v>0</v>
      </c>
    </row>
    <row r="69" spans="1:104">
      <c r="A69" s="196">
        <v>53</v>
      </c>
      <c r="B69" s="197" t="s">
        <v>202</v>
      </c>
      <c r="C69" s="198" t="s">
        <v>203</v>
      </c>
      <c r="D69" s="199" t="s">
        <v>86</v>
      </c>
      <c r="E69" s="200">
        <v>10</v>
      </c>
      <c r="F69" s="200">
        <v>0</v>
      </c>
      <c r="G69" s="201">
        <f>E69*F69</f>
        <v>0</v>
      </c>
      <c r="O69" s="195">
        <v>2</v>
      </c>
      <c r="AA69" s="167">
        <v>12</v>
      </c>
      <c r="AB69" s="167">
        <v>0</v>
      </c>
      <c r="AC69" s="167">
        <v>6</v>
      </c>
      <c r="AZ69" s="167">
        <v>2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12</v>
      </c>
      <c r="CB69" s="202">
        <v>0</v>
      </c>
      <c r="CZ69" s="167">
        <v>0</v>
      </c>
    </row>
    <row r="70" spans="1:104">
      <c r="A70" s="196">
        <v>54</v>
      </c>
      <c r="B70" s="197" t="s">
        <v>204</v>
      </c>
      <c r="C70" s="198" t="s">
        <v>205</v>
      </c>
      <c r="D70" s="199" t="s">
        <v>86</v>
      </c>
      <c r="E70" s="200">
        <v>10</v>
      </c>
      <c r="F70" s="200">
        <v>0</v>
      </c>
      <c r="G70" s="201">
        <f>E70*F70</f>
        <v>0</v>
      </c>
      <c r="O70" s="195">
        <v>2</v>
      </c>
      <c r="AA70" s="167">
        <v>12</v>
      </c>
      <c r="AB70" s="167">
        <v>0</v>
      </c>
      <c r="AC70" s="167">
        <v>7</v>
      </c>
      <c r="AZ70" s="167">
        <v>2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12</v>
      </c>
      <c r="CB70" s="202">
        <v>0</v>
      </c>
      <c r="CZ70" s="167">
        <v>0</v>
      </c>
    </row>
    <row r="71" spans="1:104">
      <c r="A71" s="196">
        <v>55</v>
      </c>
      <c r="B71" s="197" t="s">
        <v>206</v>
      </c>
      <c r="C71" s="198" t="s">
        <v>207</v>
      </c>
      <c r="D71" s="199" t="s">
        <v>86</v>
      </c>
      <c r="E71" s="200">
        <v>10</v>
      </c>
      <c r="F71" s="200">
        <v>0</v>
      </c>
      <c r="G71" s="201">
        <f>E71*F71</f>
        <v>0</v>
      </c>
      <c r="O71" s="195">
        <v>2</v>
      </c>
      <c r="AA71" s="167">
        <v>12</v>
      </c>
      <c r="AB71" s="167">
        <v>0</v>
      </c>
      <c r="AC71" s="167">
        <v>8</v>
      </c>
      <c r="AZ71" s="167">
        <v>2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12</v>
      </c>
      <c r="CB71" s="202">
        <v>0</v>
      </c>
      <c r="CZ71" s="167">
        <v>0</v>
      </c>
    </row>
    <row r="72" spans="1:104">
      <c r="A72" s="196">
        <v>56</v>
      </c>
      <c r="B72" s="197" t="s">
        <v>208</v>
      </c>
      <c r="C72" s="198" t="s">
        <v>209</v>
      </c>
      <c r="D72" s="199" t="s">
        <v>86</v>
      </c>
      <c r="E72" s="200">
        <v>1</v>
      </c>
      <c r="F72" s="200">
        <v>0</v>
      </c>
      <c r="G72" s="201">
        <f>E72*F72</f>
        <v>0</v>
      </c>
      <c r="O72" s="195">
        <v>2</v>
      </c>
      <c r="AA72" s="167">
        <v>12</v>
      </c>
      <c r="AB72" s="167">
        <v>0</v>
      </c>
      <c r="AC72" s="167">
        <v>9</v>
      </c>
      <c r="AZ72" s="167">
        <v>2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12</v>
      </c>
      <c r="CB72" s="202">
        <v>0</v>
      </c>
      <c r="CZ72" s="167">
        <v>0</v>
      </c>
    </row>
    <row r="73" spans="1:104" ht="20.399999999999999">
      <c r="A73" s="196">
        <v>57</v>
      </c>
      <c r="B73" s="197" t="s">
        <v>210</v>
      </c>
      <c r="C73" s="198" t="s">
        <v>211</v>
      </c>
      <c r="D73" s="199" t="s">
        <v>86</v>
      </c>
      <c r="E73" s="200">
        <v>1</v>
      </c>
      <c r="F73" s="200">
        <v>0</v>
      </c>
      <c r="G73" s="201">
        <f>E73*F73</f>
        <v>0</v>
      </c>
      <c r="O73" s="195">
        <v>2</v>
      </c>
      <c r="AA73" s="167">
        <v>12</v>
      </c>
      <c r="AB73" s="167">
        <v>0</v>
      </c>
      <c r="AC73" s="167">
        <v>10</v>
      </c>
      <c r="AZ73" s="167">
        <v>2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12</v>
      </c>
      <c r="CB73" s="202">
        <v>0</v>
      </c>
      <c r="CZ73" s="167">
        <v>0</v>
      </c>
    </row>
    <row r="74" spans="1:104">
      <c r="A74" s="196">
        <v>58</v>
      </c>
      <c r="B74" s="197" t="s">
        <v>212</v>
      </c>
      <c r="C74" s="198" t="s">
        <v>213</v>
      </c>
      <c r="D74" s="199" t="s">
        <v>86</v>
      </c>
      <c r="E74" s="200">
        <v>1</v>
      </c>
      <c r="F74" s="200">
        <v>0</v>
      </c>
      <c r="G74" s="201">
        <f>E74*F74</f>
        <v>0</v>
      </c>
      <c r="O74" s="195">
        <v>2</v>
      </c>
      <c r="AA74" s="167">
        <v>12</v>
      </c>
      <c r="AB74" s="167">
        <v>0</v>
      </c>
      <c r="AC74" s="167">
        <v>11</v>
      </c>
      <c r="AZ74" s="167">
        <v>2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12</v>
      </c>
      <c r="CB74" s="202">
        <v>0</v>
      </c>
      <c r="CZ74" s="167">
        <v>0</v>
      </c>
    </row>
    <row r="75" spans="1:104">
      <c r="A75" s="196">
        <v>59</v>
      </c>
      <c r="B75" s="197" t="s">
        <v>214</v>
      </c>
      <c r="C75" s="198" t="s">
        <v>215</v>
      </c>
      <c r="D75" s="199" t="s">
        <v>86</v>
      </c>
      <c r="E75" s="200">
        <v>10</v>
      </c>
      <c r="F75" s="200">
        <v>0</v>
      </c>
      <c r="G75" s="201">
        <f>E75*F75</f>
        <v>0</v>
      </c>
      <c r="O75" s="195">
        <v>2</v>
      </c>
      <c r="AA75" s="167">
        <v>12</v>
      </c>
      <c r="AB75" s="167">
        <v>0</v>
      </c>
      <c r="AC75" s="167">
        <v>15</v>
      </c>
      <c r="AZ75" s="167">
        <v>2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12</v>
      </c>
      <c r="CB75" s="202">
        <v>0</v>
      </c>
      <c r="CZ75" s="167">
        <v>0</v>
      </c>
    </row>
    <row r="76" spans="1:104">
      <c r="A76" s="196">
        <v>60</v>
      </c>
      <c r="B76" s="197" t="s">
        <v>216</v>
      </c>
      <c r="C76" s="198" t="s">
        <v>217</v>
      </c>
      <c r="D76" s="199" t="s">
        <v>86</v>
      </c>
      <c r="E76" s="200">
        <v>3</v>
      </c>
      <c r="F76" s="200">
        <v>0</v>
      </c>
      <c r="G76" s="201">
        <f>E76*F76</f>
        <v>0</v>
      </c>
      <c r="O76" s="195">
        <v>2</v>
      </c>
      <c r="AA76" s="167">
        <v>12</v>
      </c>
      <c r="AB76" s="167">
        <v>0</v>
      </c>
      <c r="AC76" s="167">
        <v>16</v>
      </c>
      <c r="AZ76" s="167">
        <v>2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12</v>
      </c>
      <c r="CB76" s="202">
        <v>0</v>
      </c>
      <c r="CZ76" s="167">
        <v>0</v>
      </c>
    </row>
    <row r="77" spans="1:104" ht="20.399999999999999">
      <c r="A77" s="196">
        <v>61</v>
      </c>
      <c r="B77" s="197" t="s">
        <v>218</v>
      </c>
      <c r="C77" s="198" t="s">
        <v>219</v>
      </c>
      <c r="D77" s="199" t="s">
        <v>86</v>
      </c>
      <c r="E77" s="200">
        <v>2</v>
      </c>
      <c r="F77" s="200">
        <v>0</v>
      </c>
      <c r="G77" s="201">
        <f>E77*F77</f>
        <v>0</v>
      </c>
      <c r="O77" s="195">
        <v>2</v>
      </c>
      <c r="AA77" s="167">
        <v>12</v>
      </c>
      <c r="AB77" s="167">
        <v>0</v>
      </c>
      <c r="AC77" s="167">
        <v>17</v>
      </c>
      <c r="AZ77" s="167">
        <v>2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12</v>
      </c>
      <c r="CB77" s="202">
        <v>0</v>
      </c>
      <c r="CZ77" s="167">
        <v>0</v>
      </c>
    </row>
    <row r="78" spans="1:104" ht="20.399999999999999">
      <c r="A78" s="196">
        <v>62</v>
      </c>
      <c r="B78" s="197" t="s">
        <v>220</v>
      </c>
      <c r="C78" s="198" t="s">
        <v>221</v>
      </c>
      <c r="D78" s="199" t="s">
        <v>86</v>
      </c>
      <c r="E78" s="200">
        <v>1</v>
      </c>
      <c r="F78" s="200">
        <v>0</v>
      </c>
      <c r="G78" s="201">
        <f>E78*F78</f>
        <v>0</v>
      </c>
      <c r="O78" s="195">
        <v>2</v>
      </c>
      <c r="AA78" s="167">
        <v>12</v>
      </c>
      <c r="AB78" s="167">
        <v>0</v>
      </c>
      <c r="AC78" s="167">
        <v>99</v>
      </c>
      <c r="AZ78" s="167">
        <v>2</v>
      </c>
      <c r="BA78" s="167">
        <f>IF(AZ78=1,G78,0)</f>
        <v>0</v>
      </c>
      <c r="BB78" s="167">
        <f>IF(AZ78=2,G78,0)</f>
        <v>0</v>
      </c>
      <c r="BC78" s="167">
        <f>IF(AZ78=3,G78,0)</f>
        <v>0</v>
      </c>
      <c r="BD78" s="167">
        <f>IF(AZ78=4,G78,0)</f>
        <v>0</v>
      </c>
      <c r="BE78" s="167">
        <f>IF(AZ78=5,G78,0)</f>
        <v>0</v>
      </c>
      <c r="CA78" s="202">
        <v>12</v>
      </c>
      <c r="CB78" s="202">
        <v>0</v>
      </c>
      <c r="CZ78" s="167">
        <v>0</v>
      </c>
    </row>
    <row r="79" spans="1:104">
      <c r="A79" s="196">
        <v>63</v>
      </c>
      <c r="B79" s="197" t="s">
        <v>222</v>
      </c>
      <c r="C79" s="198" t="s">
        <v>223</v>
      </c>
      <c r="D79" s="199" t="s">
        <v>86</v>
      </c>
      <c r="E79" s="200">
        <v>1</v>
      </c>
      <c r="F79" s="200">
        <v>0</v>
      </c>
      <c r="G79" s="201">
        <f>E79*F79</f>
        <v>0</v>
      </c>
      <c r="O79" s="195">
        <v>2</v>
      </c>
      <c r="AA79" s="167">
        <v>12</v>
      </c>
      <c r="AB79" s="167">
        <v>0</v>
      </c>
      <c r="AC79" s="167">
        <v>18</v>
      </c>
      <c r="AZ79" s="167">
        <v>2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12</v>
      </c>
      <c r="CB79" s="202">
        <v>0</v>
      </c>
      <c r="CZ79" s="167">
        <v>0</v>
      </c>
    </row>
    <row r="80" spans="1:104">
      <c r="A80" s="196">
        <v>64</v>
      </c>
      <c r="B80" s="197" t="s">
        <v>224</v>
      </c>
      <c r="C80" s="198" t="s">
        <v>225</v>
      </c>
      <c r="D80" s="199" t="s">
        <v>61</v>
      </c>
      <c r="E80" s="200"/>
      <c r="F80" s="200">
        <v>0</v>
      </c>
      <c r="G80" s="201">
        <f>E80*F80</f>
        <v>0</v>
      </c>
      <c r="O80" s="195">
        <v>2</v>
      </c>
      <c r="AA80" s="167">
        <v>7</v>
      </c>
      <c r="AB80" s="167">
        <v>1002</v>
      </c>
      <c r="AC80" s="167">
        <v>5</v>
      </c>
      <c r="AZ80" s="167">
        <v>2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7</v>
      </c>
      <c r="CB80" s="202">
        <v>1002</v>
      </c>
      <c r="CZ80" s="167">
        <v>0</v>
      </c>
    </row>
    <row r="81" spans="1:104">
      <c r="A81" s="211"/>
      <c r="B81" s="212" t="s">
        <v>73</v>
      </c>
      <c r="C81" s="213" t="str">
        <f>CONCATENATE(B47," ",C47)</f>
        <v>725 Zařizovací předměty</v>
      </c>
      <c r="D81" s="214"/>
      <c r="E81" s="215"/>
      <c r="F81" s="216"/>
      <c r="G81" s="217">
        <f>SUM(G47:G80)</f>
        <v>0</v>
      </c>
      <c r="O81" s="195">
        <v>4</v>
      </c>
      <c r="BA81" s="218">
        <f>SUM(BA47:BA80)</f>
        <v>0</v>
      </c>
      <c r="BB81" s="218">
        <f>SUM(BB47:BB80)</f>
        <v>0</v>
      </c>
      <c r="BC81" s="218">
        <f>SUM(BC47:BC80)</f>
        <v>0</v>
      </c>
      <c r="BD81" s="218">
        <f>SUM(BD47:BD80)</f>
        <v>0</v>
      </c>
      <c r="BE81" s="218">
        <f>SUM(BE47:BE80)</f>
        <v>0</v>
      </c>
    </row>
    <row r="82" spans="1:104">
      <c r="A82" s="188" t="s">
        <v>72</v>
      </c>
      <c r="B82" s="189" t="s">
        <v>226</v>
      </c>
      <c r="C82" s="190" t="s">
        <v>227</v>
      </c>
      <c r="D82" s="191"/>
      <c r="E82" s="192"/>
      <c r="F82" s="192"/>
      <c r="G82" s="193"/>
      <c r="H82" s="194"/>
      <c r="I82" s="194"/>
      <c r="O82" s="195">
        <v>1</v>
      </c>
    </row>
    <row r="83" spans="1:104">
      <c r="A83" s="196">
        <v>65</v>
      </c>
      <c r="B83" s="197" t="s">
        <v>228</v>
      </c>
      <c r="C83" s="198" t="s">
        <v>229</v>
      </c>
      <c r="D83" s="199" t="s">
        <v>230</v>
      </c>
      <c r="E83" s="200">
        <v>0.75410999999999995</v>
      </c>
      <c r="F83" s="200">
        <v>0</v>
      </c>
      <c r="G83" s="201">
        <f>E83*F83</f>
        <v>0</v>
      </c>
      <c r="O83" s="195">
        <v>2</v>
      </c>
      <c r="AA83" s="167">
        <v>8</v>
      </c>
      <c r="AB83" s="167">
        <v>0</v>
      </c>
      <c r="AC83" s="167">
        <v>3</v>
      </c>
      <c r="AZ83" s="167">
        <v>1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8</v>
      </c>
      <c r="CB83" s="202">
        <v>0</v>
      </c>
      <c r="CZ83" s="167">
        <v>0</v>
      </c>
    </row>
    <row r="84" spans="1:104">
      <c r="A84" s="196">
        <v>66</v>
      </c>
      <c r="B84" s="197" t="s">
        <v>231</v>
      </c>
      <c r="C84" s="198" t="s">
        <v>232</v>
      </c>
      <c r="D84" s="199" t="s">
        <v>230</v>
      </c>
      <c r="E84" s="200">
        <v>0.75410999999999995</v>
      </c>
      <c r="F84" s="200">
        <v>0</v>
      </c>
      <c r="G84" s="201">
        <f>E84*F84</f>
        <v>0</v>
      </c>
      <c r="O84" s="195">
        <v>2</v>
      </c>
      <c r="AA84" s="167">
        <v>8</v>
      </c>
      <c r="AB84" s="167">
        <v>0</v>
      </c>
      <c r="AC84" s="167">
        <v>3</v>
      </c>
      <c r="AZ84" s="167">
        <v>1</v>
      </c>
      <c r="BA84" s="167">
        <f>IF(AZ84=1,G84,0)</f>
        <v>0</v>
      </c>
      <c r="BB84" s="167">
        <f>IF(AZ84=2,G84,0)</f>
        <v>0</v>
      </c>
      <c r="BC84" s="167">
        <f>IF(AZ84=3,G84,0)</f>
        <v>0</v>
      </c>
      <c r="BD84" s="167">
        <f>IF(AZ84=4,G84,0)</f>
        <v>0</v>
      </c>
      <c r="BE84" s="167">
        <f>IF(AZ84=5,G84,0)</f>
        <v>0</v>
      </c>
      <c r="CA84" s="202">
        <v>8</v>
      </c>
      <c r="CB84" s="202">
        <v>0</v>
      </c>
      <c r="CZ84" s="167">
        <v>0</v>
      </c>
    </row>
    <row r="85" spans="1:104">
      <c r="A85" s="196">
        <v>67</v>
      </c>
      <c r="B85" s="197" t="s">
        <v>233</v>
      </c>
      <c r="C85" s="198" t="s">
        <v>234</v>
      </c>
      <c r="D85" s="199" t="s">
        <v>230</v>
      </c>
      <c r="E85" s="200">
        <v>0.75410999999999995</v>
      </c>
      <c r="F85" s="200">
        <v>0</v>
      </c>
      <c r="G85" s="201">
        <f>E85*F85</f>
        <v>0</v>
      </c>
      <c r="O85" s="195">
        <v>2</v>
      </c>
      <c r="AA85" s="167">
        <v>8</v>
      </c>
      <c r="AB85" s="167">
        <v>0</v>
      </c>
      <c r="AC85" s="167">
        <v>3</v>
      </c>
      <c r="AZ85" s="167">
        <v>1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202">
        <v>8</v>
      </c>
      <c r="CB85" s="202">
        <v>0</v>
      </c>
      <c r="CZ85" s="167">
        <v>0</v>
      </c>
    </row>
    <row r="86" spans="1:104">
      <c r="A86" s="196">
        <v>68</v>
      </c>
      <c r="B86" s="197" t="s">
        <v>235</v>
      </c>
      <c r="C86" s="198" t="s">
        <v>236</v>
      </c>
      <c r="D86" s="199" t="s">
        <v>230</v>
      </c>
      <c r="E86" s="200">
        <v>0.75410999999999995</v>
      </c>
      <c r="F86" s="200">
        <v>0</v>
      </c>
      <c r="G86" s="201">
        <f>E86*F86</f>
        <v>0</v>
      </c>
      <c r="O86" s="195">
        <v>2</v>
      </c>
      <c r="AA86" s="167">
        <v>8</v>
      </c>
      <c r="AB86" s="167">
        <v>0</v>
      </c>
      <c r="AC86" s="167">
        <v>3</v>
      </c>
      <c r="AZ86" s="167">
        <v>1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8</v>
      </c>
      <c r="CB86" s="202">
        <v>0</v>
      </c>
      <c r="CZ86" s="167">
        <v>0</v>
      </c>
    </row>
    <row r="87" spans="1:104">
      <c r="A87" s="196">
        <v>69</v>
      </c>
      <c r="B87" s="197" t="s">
        <v>237</v>
      </c>
      <c r="C87" s="198" t="s">
        <v>238</v>
      </c>
      <c r="D87" s="199" t="s">
        <v>230</v>
      </c>
      <c r="E87" s="200">
        <v>0.75410999999999995</v>
      </c>
      <c r="F87" s="200">
        <v>0</v>
      </c>
      <c r="G87" s="201">
        <f>E87*F87</f>
        <v>0</v>
      </c>
      <c r="O87" s="195">
        <v>2</v>
      </c>
      <c r="AA87" s="167">
        <v>8</v>
      </c>
      <c r="AB87" s="167">
        <v>0</v>
      </c>
      <c r="AC87" s="167">
        <v>3</v>
      </c>
      <c r="AZ87" s="167">
        <v>1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8</v>
      </c>
      <c r="CB87" s="202">
        <v>0</v>
      </c>
      <c r="CZ87" s="167">
        <v>0</v>
      </c>
    </row>
    <row r="88" spans="1:104">
      <c r="A88" s="196">
        <v>70</v>
      </c>
      <c r="B88" s="197" t="s">
        <v>239</v>
      </c>
      <c r="C88" s="198" t="s">
        <v>240</v>
      </c>
      <c r="D88" s="199" t="s">
        <v>230</v>
      </c>
      <c r="E88" s="200">
        <v>0.75410999999999995</v>
      </c>
      <c r="F88" s="200">
        <v>0</v>
      </c>
      <c r="G88" s="201">
        <f>E88*F88</f>
        <v>0</v>
      </c>
      <c r="O88" s="195">
        <v>2</v>
      </c>
      <c r="AA88" s="167">
        <v>8</v>
      </c>
      <c r="AB88" s="167">
        <v>0</v>
      </c>
      <c r="AC88" s="167">
        <v>3</v>
      </c>
      <c r="AZ88" s="167">
        <v>1</v>
      </c>
      <c r="BA88" s="167">
        <f>IF(AZ88=1,G88,0)</f>
        <v>0</v>
      </c>
      <c r="BB88" s="167">
        <f>IF(AZ88=2,G88,0)</f>
        <v>0</v>
      </c>
      <c r="BC88" s="167">
        <f>IF(AZ88=3,G88,0)</f>
        <v>0</v>
      </c>
      <c r="BD88" s="167">
        <f>IF(AZ88=4,G88,0)</f>
        <v>0</v>
      </c>
      <c r="BE88" s="167">
        <f>IF(AZ88=5,G88,0)</f>
        <v>0</v>
      </c>
      <c r="CA88" s="202">
        <v>8</v>
      </c>
      <c r="CB88" s="202">
        <v>0</v>
      </c>
      <c r="CZ88" s="167">
        <v>0</v>
      </c>
    </row>
    <row r="89" spans="1:104">
      <c r="A89" s="211"/>
      <c r="B89" s="212" t="s">
        <v>73</v>
      </c>
      <c r="C89" s="213" t="str">
        <f>CONCATENATE(B82," ",C82)</f>
        <v>D96 Přesuny suti a vybouraných hmot</v>
      </c>
      <c r="D89" s="214"/>
      <c r="E89" s="215"/>
      <c r="F89" s="216"/>
      <c r="G89" s="217">
        <f>SUM(G82:G88)</f>
        <v>0</v>
      </c>
      <c r="O89" s="195">
        <v>4</v>
      </c>
      <c r="BA89" s="218">
        <f>SUM(BA82:BA88)</f>
        <v>0</v>
      </c>
      <c r="BB89" s="218">
        <f>SUM(BB82:BB88)</f>
        <v>0</v>
      </c>
      <c r="BC89" s="218">
        <f>SUM(BC82:BC88)</f>
        <v>0</v>
      </c>
      <c r="BD89" s="218">
        <f>SUM(BD82:BD88)</f>
        <v>0</v>
      </c>
      <c r="BE89" s="218">
        <f>SUM(BE82:BE88)</f>
        <v>0</v>
      </c>
    </row>
    <row r="90" spans="1:104">
      <c r="E90" s="167"/>
    </row>
    <row r="91" spans="1:104">
      <c r="E91" s="167"/>
    </row>
    <row r="92" spans="1:104">
      <c r="E92" s="167"/>
    </row>
    <row r="93" spans="1:104">
      <c r="E93" s="167"/>
    </row>
    <row r="94" spans="1:104">
      <c r="E94" s="167"/>
    </row>
    <row r="95" spans="1:104">
      <c r="E95" s="167"/>
    </row>
    <row r="96" spans="1:104">
      <c r="E96" s="167"/>
    </row>
    <row r="97" spans="5:5">
      <c r="E97" s="167"/>
    </row>
    <row r="98" spans="5:5">
      <c r="E98" s="167"/>
    </row>
    <row r="99" spans="5:5">
      <c r="E99" s="167"/>
    </row>
    <row r="100" spans="5:5">
      <c r="E100" s="167"/>
    </row>
    <row r="101" spans="5:5">
      <c r="E101" s="167"/>
    </row>
    <row r="102" spans="5:5">
      <c r="E102" s="167"/>
    </row>
    <row r="103" spans="5:5">
      <c r="E103" s="167"/>
    </row>
    <row r="104" spans="5:5">
      <c r="E104" s="167"/>
    </row>
    <row r="105" spans="5:5">
      <c r="E105" s="167"/>
    </row>
    <row r="106" spans="5:5">
      <c r="E106" s="167"/>
    </row>
    <row r="107" spans="5:5">
      <c r="E107" s="167"/>
    </row>
    <row r="108" spans="5:5">
      <c r="E108" s="167"/>
    </row>
    <row r="109" spans="5:5">
      <c r="E109" s="167"/>
    </row>
    <row r="110" spans="5:5">
      <c r="E110" s="167"/>
    </row>
    <row r="111" spans="5:5">
      <c r="E111" s="167"/>
    </row>
    <row r="112" spans="5:5">
      <c r="E112" s="167"/>
    </row>
    <row r="113" spans="1:7">
      <c r="A113" s="219"/>
      <c r="B113" s="219"/>
      <c r="C113" s="219"/>
      <c r="D113" s="219"/>
      <c r="E113" s="219"/>
      <c r="F113" s="219"/>
      <c r="G113" s="219"/>
    </row>
    <row r="114" spans="1:7">
      <c r="A114" s="219"/>
      <c r="B114" s="219"/>
      <c r="C114" s="219"/>
      <c r="D114" s="219"/>
      <c r="E114" s="219"/>
      <c r="F114" s="219"/>
      <c r="G114" s="219"/>
    </row>
    <row r="115" spans="1:7">
      <c r="A115" s="219"/>
      <c r="B115" s="219"/>
      <c r="C115" s="219"/>
      <c r="D115" s="219"/>
      <c r="E115" s="219"/>
      <c r="F115" s="219"/>
      <c r="G115" s="219"/>
    </row>
    <row r="116" spans="1:7">
      <c r="A116" s="219"/>
      <c r="B116" s="219"/>
      <c r="C116" s="219"/>
      <c r="D116" s="219"/>
      <c r="E116" s="219"/>
      <c r="F116" s="219"/>
      <c r="G116" s="219"/>
    </row>
    <row r="117" spans="1:7">
      <c r="E117" s="167"/>
    </row>
    <row r="118" spans="1:7">
      <c r="E118" s="167"/>
    </row>
    <row r="119" spans="1:7">
      <c r="E119" s="167"/>
    </row>
    <row r="120" spans="1:7">
      <c r="E120" s="167"/>
    </row>
    <row r="121" spans="1:7">
      <c r="E121" s="167"/>
    </row>
    <row r="122" spans="1:7">
      <c r="E122" s="167"/>
    </row>
    <row r="123" spans="1:7">
      <c r="E123" s="167"/>
    </row>
    <row r="124" spans="1:7">
      <c r="E124" s="167"/>
    </row>
    <row r="125" spans="1:7">
      <c r="E125" s="167"/>
    </row>
    <row r="126" spans="1:7">
      <c r="E126" s="167"/>
    </row>
    <row r="127" spans="1:7">
      <c r="E127" s="167"/>
    </row>
    <row r="128" spans="1:7">
      <c r="E128" s="167"/>
    </row>
    <row r="129" spans="5:5">
      <c r="E129" s="167"/>
    </row>
    <row r="130" spans="5:5">
      <c r="E130" s="167"/>
    </row>
    <row r="131" spans="5:5">
      <c r="E131" s="167"/>
    </row>
    <row r="132" spans="5:5">
      <c r="E132" s="167"/>
    </row>
    <row r="133" spans="5:5">
      <c r="E133" s="167"/>
    </row>
    <row r="134" spans="5:5">
      <c r="E134" s="167"/>
    </row>
    <row r="135" spans="5:5">
      <c r="E135" s="167"/>
    </row>
    <row r="136" spans="5:5">
      <c r="E136" s="167"/>
    </row>
    <row r="137" spans="5:5">
      <c r="E137" s="167"/>
    </row>
    <row r="138" spans="5:5">
      <c r="E138" s="167"/>
    </row>
    <row r="139" spans="5:5">
      <c r="E139" s="167"/>
    </row>
    <row r="140" spans="5:5">
      <c r="E140" s="167"/>
    </row>
    <row r="141" spans="5:5">
      <c r="E141" s="167"/>
    </row>
    <row r="142" spans="5:5">
      <c r="E142" s="167"/>
    </row>
    <row r="143" spans="5:5">
      <c r="E143" s="167"/>
    </row>
    <row r="144" spans="5:5">
      <c r="E144" s="167"/>
    </row>
    <row r="145" spans="1:7">
      <c r="E145" s="167"/>
    </row>
    <row r="146" spans="1:7">
      <c r="E146" s="167"/>
    </row>
    <row r="147" spans="1:7">
      <c r="E147" s="167"/>
    </row>
    <row r="148" spans="1:7">
      <c r="A148" s="220"/>
      <c r="B148" s="220"/>
    </row>
    <row r="149" spans="1:7">
      <c r="A149" s="219"/>
      <c r="B149" s="219"/>
      <c r="C149" s="222"/>
      <c r="D149" s="222"/>
      <c r="E149" s="223"/>
      <c r="F149" s="222"/>
      <c r="G149" s="224"/>
    </row>
    <row r="150" spans="1:7">
      <c r="A150" s="225"/>
      <c r="B150" s="225"/>
      <c r="C150" s="219"/>
      <c r="D150" s="219"/>
      <c r="E150" s="226"/>
      <c r="F150" s="219"/>
      <c r="G150" s="219"/>
    </row>
    <row r="151" spans="1:7">
      <c r="A151" s="219"/>
      <c r="B151" s="219"/>
      <c r="C151" s="219"/>
      <c r="D151" s="219"/>
      <c r="E151" s="226"/>
      <c r="F151" s="219"/>
      <c r="G151" s="219"/>
    </row>
    <row r="152" spans="1:7">
      <c r="A152" s="219"/>
      <c r="B152" s="219"/>
      <c r="C152" s="219"/>
      <c r="D152" s="219"/>
      <c r="E152" s="226"/>
      <c r="F152" s="219"/>
      <c r="G152" s="219"/>
    </row>
    <row r="153" spans="1:7">
      <c r="A153" s="219"/>
      <c r="B153" s="219"/>
      <c r="C153" s="219"/>
      <c r="D153" s="219"/>
      <c r="E153" s="226"/>
      <c r="F153" s="219"/>
      <c r="G153" s="219"/>
    </row>
    <row r="154" spans="1:7">
      <c r="A154" s="219"/>
      <c r="B154" s="219"/>
      <c r="C154" s="219"/>
      <c r="D154" s="219"/>
      <c r="E154" s="226"/>
      <c r="F154" s="219"/>
      <c r="G154" s="219"/>
    </row>
    <row r="155" spans="1:7">
      <c r="A155" s="219"/>
      <c r="B155" s="219"/>
      <c r="C155" s="219"/>
      <c r="D155" s="219"/>
      <c r="E155" s="226"/>
      <c r="F155" s="219"/>
      <c r="G155" s="219"/>
    </row>
    <row r="156" spans="1:7">
      <c r="A156" s="219"/>
      <c r="B156" s="219"/>
      <c r="C156" s="219"/>
      <c r="D156" s="219"/>
      <c r="E156" s="226"/>
      <c r="F156" s="219"/>
      <c r="G156" s="219"/>
    </row>
    <row r="157" spans="1:7">
      <c r="A157" s="219"/>
      <c r="B157" s="219"/>
      <c r="C157" s="219"/>
      <c r="D157" s="219"/>
      <c r="E157" s="226"/>
      <c r="F157" s="219"/>
      <c r="G157" s="219"/>
    </row>
    <row r="158" spans="1:7">
      <c r="A158" s="219"/>
      <c r="B158" s="219"/>
      <c r="C158" s="219"/>
      <c r="D158" s="219"/>
      <c r="E158" s="226"/>
      <c r="F158" s="219"/>
      <c r="G158" s="219"/>
    </row>
    <row r="159" spans="1:7">
      <c r="A159" s="219"/>
      <c r="B159" s="219"/>
      <c r="C159" s="219"/>
      <c r="D159" s="219"/>
      <c r="E159" s="226"/>
      <c r="F159" s="219"/>
      <c r="G159" s="219"/>
    </row>
    <row r="160" spans="1:7">
      <c r="A160" s="219"/>
      <c r="B160" s="219"/>
      <c r="C160" s="219"/>
      <c r="D160" s="219"/>
      <c r="E160" s="226"/>
      <c r="F160" s="219"/>
      <c r="G160" s="219"/>
    </row>
    <row r="161" spans="1:7">
      <c r="A161" s="219"/>
      <c r="B161" s="219"/>
      <c r="C161" s="219"/>
      <c r="D161" s="219"/>
      <c r="E161" s="226"/>
      <c r="F161" s="219"/>
      <c r="G161" s="219"/>
    </row>
    <row r="162" spans="1:7">
      <c r="A162" s="219"/>
      <c r="B162" s="219"/>
      <c r="C162" s="219"/>
      <c r="D162" s="219"/>
      <c r="E162" s="226"/>
      <c r="F162" s="219"/>
      <c r="G162" s="219"/>
    </row>
  </sheetData>
  <mergeCells count="9">
    <mergeCell ref="C28:D28"/>
    <mergeCell ref="C30:D30"/>
    <mergeCell ref="C32:D32"/>
    <mergeCell ref="C43:D43"/>
    <mergeCell ref="A1:G1"/>
    <mergeCell ref="A3:B3"/>
    <mergeCell ref="A4:B4"/>
    <mergeCell ref="E4:G4"/>
    <mergeCell ref="C21:D2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2016-10-10T10:58:49Z</dcterms:created>
  <dcterms:modified xsi:type="dcterms:W3CDTF">2016-10-10T10:59:16Z</dcterms:modified>
</cp:coreProperties>
</file>